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S:\DD\realizace\Vitonice\rozpo\"/>
    </mc:Choice>
  </mc:AlternateContent>
  <bookViews>
    <workbookView xWindow="0" yWindow="0" windowWidth="0" windowHeight="0"/>
  </bookViews>
  <sheets>
    <sheet name="Rekapitulace stavby" sheetId="1" r:id="rId1"/>
    <sheet name="SO-01 - Lokální biokorido..." sheetId="2" r:id="rId2"/>
    <sheet name="SO-011 - 1. rok pěstební ..." sheetId="3" r:id="rId3"/>
    <sheet name="SO-012 - 2. rok pěstební ..." sheetId="4" r:id="rId4"/>
    <sheet name="SO-013 - 3. rok pěstební ..." sheetId="5" r:id="rId5"/>
    <sheet name="VRN - Vedlejší rozpočtové..." sheetId="6" r:id="rId6"/>
    <sheet name="SO-02 - Větrolam TEO-2" sheetId="7" r:id="rId7"/>
    <sheet name="SO-021 - 1. rok pěstební ..." sheetId="8" r:id="rId8"/>
    <sheet name="SO-022 - 2. rok pěstební ..." sheetId="9" r:id="rId9"/>
    <sheet name="SO-023 - 3. rok pěstební ..." sheetId="10" r:id="rId10"/>
    <sheet name="VRN - Vedlejší rozpočtové..._01" sheetId="11" r:id="rId11"/>
    <sheet name="SO-03 - Větrolam TEO-3" sheetId="12" r:id="rId12"/>
    <sheet name="SO-031 - 1. rok pěstební ..." sheetId="13" r:id="rId13"/>
    <sheet name="SO-032 - 2. rok pěstební ..." sheetId="14" r:id="rId14"/>
    <sheet name="SO-033 - 3. rok pěstební ..." sheetId="15" r:id="rId15"/>
    <sheet name="VRN - Vedlejší rozpočtové..._02" sheetId="16" r:id="rId16"/>
    <sheet name="SO-04 - Interakční prvky ..." sheetId="17" r:id="rId17"/>
    <sheet name="SO-041 - 1. rok pěstební ..." sheetId="18" r:id="rId18"/>
    <sheet name="SO-042 - 2. rok pěstební ..." sheetId="19" r:id="rId19"/>
    <sheet name="SO-043 - 3. rok pěstební ..." sheetId="20" r:id="rId20"/>
    <sheet name="VRN - Vedlejší rozpočtové..._03" sheetId="21" r:id="rId21"/>
    <sheet name="Pokyny pro vyplnění" sheetId="22" r:id="rId22"/>
  </sheets>
  <definedNames>
    <definedName name="_xlnm.Print_Area" localSheetId="0">'Rekapitulace stavby'!$D$4:$AO$36,'Rekapitulace stavby'!$C$42:$AQ$79</definedName>
    <definedName name="_xlnm.Print_Titles" localSheetId="0">'Rekapitulace stavby'!$52:$52</definedName>
    <definedName name="_xlnm._FilterDatabase" localSheetId="1" hidden="1">'SO-01 - Lokální biokorido...'!$C$78:$K$215</definedName>
    <definedName name="_xlnm.Print_Area" localSheetId="1">'SO-01 - Lokální biokorido...'!$C$4:$J$39,'SO-01 - Lokální biokorido...'!$C$45:$J$60,'SO-01 - Lokální biokorido...'!$C$66:$K$215</definedName>
    <definedName name="_xlnm.Print_Titles" localSheetId="1">'SO-01 - Lokální biokorido...'!$78:$78</definedName>
    <definedName name="_xlnm._FilterDatabase" localSheetId="2" hidden="1">'SO-011 - 1. rok pěstební ...'!$C$84:$K$112</definedName>
    <definedName name="_xlnm.Print_Area" localSheetId="2">'SO-011 - 1. rok pěstební ...'!$C$4:$J$41,'SO-011 - 1. rok pěstební ...'!$C$47:$J$64,'SO-011 - 1. rok pěstební ...'!$C$70:$K$112</definedName>
    <definedName name="_xlnm.Print_Titles" localSheetId="2">'SO-011 - 1. rok pěstební ...'!$84:$84</definedName>
    <definedName name="_xlnm._FilterDatabase" localSheetId="3" hidden="1">'SO-012 - 2. rok pěstební ...'!$C$84:$K$108</definedName>
    <definedName name="_xlnm.Print_Area" localSheetId="3">'SO-012 - 2. rok pěstební ...'!$C$4:$J$41,'SO-012 - 2. rok pěstební ...'!$C$47:$J$64,'SO-012 - 2. rok pěstební ...'!$C$70:$K$108</definedName>
    <definedName name="_xlnm.Print_Titles" localSheetId="3">'SO-012 - 2. rok pěstební ...'!$84:$84</definedName>
    <definedName name="_xlnm._FilterDatabase" localSheetId="4" hidden="1">'SO-013 - 3. rok pěstební ...'!$C$84:$K$112</definedName>
    <definedName name="_xlnm.Print_Area" localSheetId="4">'SO-013 - 3. rok pěstební ...'!$C$4:$J$41,'SO-013 - 3. rok pěstební ...'!$C$47:$J$64,'SO-013 - 3. rok pěstební ...'!$C$70:$K$112</definedName>
    <definedName name="_xlnm.Print_Titles" localSheetId="4">'SO-013 - 3. rok pěstební ...'!$84:$84</definedName>
    <definedName name="_xlnm._FilterDatabase" localSheetId="5" hidden="1">'VRN - Vedlejší rozpočtové...'!$C$87:$K$108</definedName>
    <definedName name="_xlnm.Print_Area" localSheetId="5">'VRN - Vedlejší rozpočtové...'!$C$4:$J$41,'VRN - Vedlejší rozpočtové...'!$C$47:$J$67,'VRN - Vedlejší rozpočtové...'!$C$73:$K$108</definedName>
    <definedName name="_xlnm.Print_Titles" localSheetId="5">'VRN - Vedlejší rozpočtové...'!$87:$87</definedName>
    <definedName name="_xlnm._FilterDatabase" localSheetId="6" hidden="1">'SO-02 - Větrolam TEO-2'!$C$78:$K$215</definedName>
    <definedName name="_xlnm.Print_Area" localSheetId="6">'SO-02 - Větrolam TEO-2'!$C$4:$J$39,'SO-02 - Větrolam TEO-2'!$C$45:$J$60,'SO-02 - Větrolam TEO-2'!$C$66:$K$215</definedName>
    <definedName name="_xlnm.Print_Titles" localSheetId="6">'SO-02 - Větrolam TEO-2'!$78:$78</definedName>
    <definedName name="_xlnm._FilterDatabase" localSheetId="7" hidden="1">'SO-021 - 1. rok pěstební ...'!$C$84:$K$112</definedName>
    <definedName name="_xlnm.Print_Area" localSheetId="7">'SO-021 - 1. rok pěstební ...'!$C$4:$J$41,'SO-021 - 1. rok pěstební ...'!$C$47:$J$64,'SO-021 - 1. rok pěstební ...'!$C$70:$K$112</definedName>
    <definedName name="_xlnm.Print_Titles" localSheetId="7">'SO-021 - 1. rok pěstební ...'!$84:$84</definedName>
    <definedName name="_xlnm._FilterDatabase" localSheetId="8" hidden="1">'SO-022 - 2. rok pěstební ...'!$C$84:$K$108</definedName>
    <definedName name="_xlnm.Print_Area" localSheetId="8">'SO-022 - 2. rok pěstební ...'!$C$4:$J$41,'SO-022 - 2. rok pěstební ...'!$C$47:$J$64,'SO-022 - 2. rok pěstební ...'!$C$70:$K$108</definedName>
    <definedName name="_xlnm.Print_Titles" localSheetId="8">'SO-022 - 2. rok pěstební ...'!$84:$84</definedName>
    <definedName name="_xlnm._FilterDatabase" localSheetId="9" hidden="1">'SO-023 - 3. rok pěstební ...'!$C$84:$K$112</definedName>
    <definedName name="_xlnm.Print_Area" localSheetId="9">'SO-023 - 3. rok pěstební ...'!$C$4:$J$41,'SO-023 - 3. rok pěstební ...'!$C$47:$J$64,'SO-023 - 3. rok pěstební ...'!$C$70:$K$112</definedName>
    <definedName name="_xlnm.Print_Titles" localSheetId="9">'SO-023 - 3. rok pěstební ...'!$84:$84</definedName>
    <definedName name="_xlnm._FilterDatabase" localSheetId="10" hidden="1">'VRN - Vedlejší rozpočtové..._01'!$C$87:$K$108</definedName>
    <definedName name="_xlnm.Print_Area" localSheetId="10">'VRN - Vedlejší rozpočtové..._01'!$C$4:$J$41,'VRN - Vedlejší rozpočtové..._01'!$C$47:$J$67,'VRN - Vedlejší rozpočtové..._01'!$C$73:$K$108</definedName>
    <definedName name="_xlnm.Print_Titles" localSheetId="10">'VRN - Vedlejší rozpočtové..._01'!$87:$87</definedName>
    <definedName name="_xlnm._FilterDatabase" localSheetId="11" hidden="1">'SO-03 - Větrolam TEO-3'!$C$78:$K$215</definedName>
    <definedName name="_xlnm.Print_Area" localSheetId="11">'SO-03 - Větrolam TEO-3'!$C$4:$J$39,'SO-03 - Větrolam TEO-3'!$C$45:$J$60,'SO-03 - Větrolam TEO-3'!$C$66:$K$215</definedName>
    <definedName name="_xlnm.Print_Titles" localSheetId="11">'SO-03 - Větrolam TEO-3'!$78:$78</definedName>
    <definedName name="_xlnm._FilterDatabase" localSheetId="12" hidden="1">'SO-031 - 1. rok pěstební ...'!$C$84:$K$112</definedName>
    <definedName name="_xlnm.Print_Area" localSheetId="12">'SO-031 - 1. rok pěstební ...'!$C$4:$J$41,'SO-031 - 1. rok pěstební ...'!$C$47:$J$64,'SO-031 - 1. rok pěstební ...'!$C$70:$K$112</definedName>
    <definedName name="_xlnm.Print_Titles" localSheetId="12">'SO-031 - 1. rok pěstební ...'!$84:$84</definedName>
    <definedName name="_xlnm._FilterDatabase" localSheetId="13" hidden="1">'SO-032 - 2. rok pěstební ...'!$C$84:$K$108</definedName>
    <definedName name="_xlnm.Print_Area" localSheetId="13">'SO-032 - 2. rok pěstební ...'!$C$4:$J$41,'SO-032 - 2. rok pěstební ...'!$C$47:$J$64,'SO-032 - 2. rok pěstební ...'!$C$70:$K$108</definedName>
    <definedName name="_xlnm.Print_Titles" localSheetId="13">'SO-032 - 2. rok pěstební ...'!$84:$84</definedName>
    <definedName name="_xlnm._FilterDatabase" localSheetId="14" hidden="1">'SO-033 - 3. rok pěstební ...'!$C$84:$K$112</definedName>
    <definedName name="_xlnm.Print_Area" localSheetId="14">'SO-033 - 3. rok pěstební ...'!$C$4:$J$41,'SO-033 - 3. rok pěstební ...'!$C$47:$J$64,'SO-033 - 3. rok pěstební ...'!$C$70:$K$112</definedName>
    <definedName name="_xlnm.Print_Titles" localSheetId="14">'SO-033 - 3. rok pěstební ...'!$84:$84</definedName>
    <definedName name="_xlnm._FilterDatabase" localSheetId="15" hidden="1">'VRN - Vedlejší rozpočtové..._02'!$C$87:$K$108</definedName>
    <definedName name="_xlnm.Print_Area" localSheetId="15">'VRN - Vedlejší rozpočtové..._02'!$C$4:$J$41,'VRN - Vedlejší rozpočtové..._02'!$C$47:$J$67,'VRN - Vedlejší rozpočtové..._02'!$C$73:$K$108</definedName>
    <definedName name="_xlnm.Print_Titles" localSheetId="15">'VRN - Vedlejší rozpočtové..._02'!$87:$87</definedName>
    <definedName name="_xlnm._FilterDatabase" localSheetId="16" hidden="1">'SO-04 - Interakční prvky ...'!$C$78:$K$191</definedName>
    <definedName name="_xlnm.Print_Area" localSheetId="16">'SO-04 - Interakční prvky ...'!$C$4:$J$39,'SO-04 - Interakční prvky ...'!$C$45:$J$60,'SO-04 - Interakční prvky ...'!$C$66:$K$191</definedName>
    <definedName name="_xlnm.Print_Titles" localSheetId="16">'SO-04 - Interakční prvky ...'!$78:$78</definedName>
    <definedName name="_xlnm._FilterDatabase" localSheetId="17" hidden="1">'SO-041 - 1. rok pěstební ...'!$C$84:$K$120</definedName>
    <definedName name="_xlnm.Print_Area" localSheetId="17">'SO-041 - 1. rok pěstební ...'!$C$4:$J$41,'SO-041 - 1. rok pěstební ...'!$C$47:$J$64,'SO-041 - 1. rok pěstební ...'!$C$70:$K$120</definedName>
    <definedName name="_xlnm.Print_Titles" localSheetId="17">'SO-041 - 1. rok pěstební ...'!$84:$84</definedName>
    <definedName name="_xlnm._FilterDatabase" localSheetId="18" hidden="1">'SO-042 - 2. rok pěstební ...'!$C$84:$K$116</definedName>
    <definedName name="_xlnm.Print_Area" localSheetId="18">'SO-042 - 2. rok pěstební ...'!$C$4:$J$41,'SO-042 - 2. rok pěstební ...'!$C$47:$J$64,'SO-042 - 2. rok pěstební ...'!$C$70:$K$116</definedName>
    <definedName name="_xlnm.Print_Titles" localSheetId="18">'SO-042 - 2. rok pěstební ...'!$84:$84</definedName>
    <definedName name="_xlnm._FilterDatabase" localSheetId="19" hidden="1">'SO-043 - 3. rok pěstební ...'!$C$84:$K$116</definedName>
    <definedName name="_xlnm.Print_Area" localSheetId="19">'SO-043 - 3. rok pěstební ...'!$C$4:$J$41,'SO-043 - 3. rok pěstební ...'!$C$47:$J$64,'SO-043 - 3. rok pěstební ...'!$C$70:$K$116</definedName>
    <definedName name="_xlnm.Print_Titles" localSheetId="19">'SO-043 - 3. rok pěstební ...'!$84:$84</definedName>
    <definedName name="_xlnm._FilterDatabase" localSheetId="20" hidden="1">'VRN - Vedlejší rozpočtové..._03'!$C$87:$K$108</definedName>
    <definedName name="_xlnm.Print_Area" localSheetId="20">'VRN - Vedlejší rozpočtové..._03'!$C$4:$J$41,'VRN - Vedlejší rozpočtové..._03'!$C$47:$J$67,'VRN - Vedlejší rozpočtové..._03'!$C$73:$K$108</definedName>
    <definedName name="_xlnm.Print_Titles" localSheetId="20">'VRN - Vedlejší rozpočtové..._03'!$87:$87</definedName>
    <definedName name="_xlnm.Print_Area" localSheetId="21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1" l="1" r="J39"/>
  <c r="J38"/>
  <c i="1" r="AY78"/>
  <c i="21" r="J37"/>
  <c i="1" r="AX78"/>
  <c i="21" r="BI105"/>
  <c r="BH105"/>
  <c r="BG105"/>
  <c r="BF105"/>
  <c r="T105"/>
  <c r="T104"/>
  <c r="R105"/>
  <c r="R104"/>
  <c r="P105"/>
  <c r="P104"/>
  <c r="BI101"/>
  <c r="BH101"/>
  <c r="BG101"/>
  <c r="BF101"/>
  <c r="T101"/>
  <c r="R101"/>
  <c r="P101"/>
  <c r="BI98"/>
  <c r="BH98"/>
  <c r="BG98"/>
  <c r="BF98"/>
  <c r="T98"/>
  <c r="R98"/>
  <c r="P98"/>
  <c r="BI91"/>
  <c r="BH91"/>
  <c r="BG91"/>
  <c r="BF91"/>
  <c r="T91"/>
  <c r="R91"/>
  <c r="P91"/>
  <c r="J85"/>
  <c r="J84"/>
  <c r="F84"/>
  <c r="F82"/>
  <c r="E80"/>
  <c r="J59"/>
  <c r="J58"/>
  <c r="F58"/>
  <c r="F56"/>
  <c r="E54"/>
  <c r="J20"/>
  <c r="E20"/>
  <c r="F85"/>
  <c r="J19"/>
  <c r="J14"/>
  <c r="J56"/>
  <c r="E7"/>
  <c r="E50"/>
  <c i="20" r="J39"/>
  <c r="J38"/>
  <c i="1" r="AY77"/>
  <c i="20" r="J37"/>
  <c i="1" r="AX77"/>
  <c i="20" r="BI113"/>
  <c r="BH113"/>
  <c r="BG113"/>
  <c r="BF113"/>
  <c r="T113"/>
  <c r="R113"/>
  <c r="P113"/>
  <c r="BI110"/>
  <c r="BH110"/>
  <c r="BG110"/>
  <c r="BF110"/>
  <c r="T110"/>
  <c r="R110"/>
  <c r="P110"/>
  <c r="BI106"/>
  <c r="BH106"/>
  <c r="BG106"/>
  <c r="BF106"/>
  <c r="T106"/>
  <c r="R106"/>
  <c r="P106"/>
  <c r="BI102"/>
  <c r="BH102"/>
  <c r="BG102"/>
  <c r="BF102"/>
  <c r="T102"/>
  <c r="R102"/>
  <c r="P102"/>
  <c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R90"/>
  <c r="P90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59"/>
  <c r="J19"/>
  <c r="J14"/>
  <c r="J56"/>
  <c r="E7"/>
  <c r="E50"/>
  <c i="19" r="J39"/>
  <c r="J38"/>
  <c i="1" r="AY76"/>
  <c i="19" r="J37"/>
  <c i="1" r="AX76"/>
  <c i="19" r="BI113"/>
  <c r="BH113"/>
  <c r="BG113"/>
  <c r="BF113"/>
  <c r="T113"/>
  <c r="R113"/>
  <c r="P113"/>
  <c r="BI110"/>
  <c r="BH110"/>
  <c r="BG110"/>
  <c r="BF110"/>
  <c r="T110"/>
  <c r="R110"/>
  <c r="P110"/>
  <c r="BI106"/>
  <c r="BH106"/>
  <c r="BG106"/>
  <c r="BF106"/>
  <c r="T106"/>
  <c r="R106"/>
  <c r="P106"/>
  <c r="BI102"/>
  <c r="BH102"/>
  <c r="BG102"/>
  <c r="BF102"/>
  <c r="T102"/>
  <c r="R102"/>
  <c r="P102"/>
  <c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R90"/>
  <c r="P90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82"/>
  <c r="J19"/>
  <c r="J14"/>
  <c r="J79"/>
  <c r="E7"/>
  <c r="E50"/>
  <c i="18" r="J39"/>
  <c r="J38"/>
  <c i="1" r="AY75"/>
  <c i="18" r="J37"/>
  <c i="1" r="AX75"/>
  <c i="18" r="BI117"/>
  <c r="BH117"/>
  <c r="BG117"/>
  <c r="BF117"/>
  <c r="T117"/>
  <c r="R117"/>
  <c r="P117"/>
  <c r="BI114"/>
  <c r="BH114"/>
  <c r="BG114"/>
  <c r="BF114"/>
  <c r="T114"/>
  <c r="R114"/>
  <c r="P114"/>
  <c r="BI110"/>
  <c r="BH110"/>
  <c r="BG110"/>
  <c r="BF110"/>
  <c r="T110"/>
  <c r="R110"/>
  <c r="P110"/>
  <c r="BI106"/>
  <c r="BH106"/>
  <c r="BG106"/>
  <c r="BF106"/>
  <c r="T106"/>
  <c r="R106"/>
  <c r="P106"/>
  <c r="BI102"/>
  <c r="BH102"/>
  <c r="BG102"/>
  <c r="BF102"/>
  <c r="T102"/>
  <c r="R102"/>
  <c r="P102"/>
  <c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R90"/>
  <c r="P90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59"/>
  <c r="J19"/>
  <c r="J14"/>
  <c r="J56"/>
  <c r="E7"/>
  <c r="E50"/>
  <c i="17" r="J37"/>
  <c r="J36"/>
  <c i="1" r="AY74"/>
  <c i="17" r="J35"/>
  <c i="1" r="AX74"/>
  <c i="17" r="BI189"/>
  <c r="BH189"/>
  <c r="BG189"/>
  <c r="BF189"/>
  <c r="T189"/>
  <c r="R189"/>
  <c r="P189"/>
  <c r="BI185"/>
  <c r="BH185"/>
  <c r="BG185"/>
  <c r="BF185"/>
  <c r="T185"/>
  <c r="R185"/>
  <c r="P185"/>
  <c r="BI182"/>
  <c r="BH182"/>
  <c r="BG182"/>
  <c r="BF182"/>
  <c r="T182"/>
  <c r="R182"/>
  <c r="P182"/>
  <c r="BI178"/>
  <c r="BH178"/>
  <c r="BG178"/>
  <c r="BF178"/>
  <c r="T178"/>
  <c r="R178"/>
  <c r="P178"/>
  <c r="BI175"/>
  <c r="BH175"/>
  <c r="BG175"/>
  <c r="BF175"/>
  <c r="T175"/>
  <c r="R175"/>
  <c r="P175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1"/>
  <c r="BH161"/>
  <c r="BG161"/>
  <c r="BF161"/>
  <c r="T161"/>
  <c r="R161"/>
  <c r="P161"/>
  <c r="BI157"/>
  <c r="BH157"/>
  <c r="BG157"/>
  <c r="BF157"/>
  <c r="T157"/>
  <c r="R157"/>
  <c r="P157"/>
  <c r="BI155"/>
  <c r="BH155"/>
  <c r="BG155"/>
  <c r="BF155"/>
  <c r="T155"/>
  <c r="R155"/>
  <c r="P155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7"/>
  <c r="BH117"/>
  <c r="BG117"/>
  <c r="BF117"/>
  <c r="T117"/>
  <c r="R117"/>
  <c r="P117"/>
  <c r="BI113"/>
  <c r="BH113"/>
  <c r="BG113"/>
  <c r="BF113"/>
  <c r="T113"/>
  <c r="R113"/>
  <c r="P113"/>
  <c r="BI110"/>
  <c r="BH110"/>
  <c r="BG110"/>
  <c r="BF110"/>
  <c r="T110"/>
  <c r="R110"/>
  <c r="P110"/>
  <c r="BI106"/>
  <c r="BH106"/>
  <c r="BG106"/>
  <c r="BF106"/>
  <c r="T106"/>
  <c r="R106"/>
  <c r="P106"/>
  <c r="BI102"/>
  <c r="BH102"/>
  <c r="BG102"/>
  <c r="BF102"/>
  <c r="T102"/>
  <c r="R102"/>
  <c r="P102"/>
  <c r="BI99"/>
  <c r="BH99"/>
  <c r="BG99"/>
  <c r="BF99"/>
  <c r="T99"/>
  <c r="R99"/>
  <c r="P99"/>
  <c r="BI95"/>
  <c r="BH95"/>
  <c r="BG95"/>
  <c r="BF95"/>
  <c r="T95"/>
  <c r="R95"/>
  <c r="P95"/>
  <c r="BI91"/>
  <c r="BH91"/>
  <c r="BG91"/>
  <c r="BF91"/>
  <c r="T91"/>
  <c r="R91"/>
  <c r="P91"/>
  <c r="BI87"/>
  <c r="BH87"/>
  <c r="BG87"/>
  <c r="BF87"/>
  <c r="T87"/>
  <c r="R87"/>
  <c r="P87"/>
  <c r="BI83"/>
  <c r="BH83"/>
  <c r="BG83"/>
  <c r="BF83"/>
  <c r="T83"/>
  <c r="R83"/>
  <c r="P83"/>
  <c r="BI80"/>
  <c r="BH80"/>
  <c r="BG80"/>
  <c r="BF80"/>
  <c r="T80"/>
  <c r="R80"/>
  <c r="P80"/>
  <c r="J76"/>
  <c r="J75"/>
  <c r="F75"/>
  <c r="F73"/>
  <c r="E71"/>
  <c r="J55"/>
  <c r="J54"/>
  <c r="F54"/>
  <c r="F52"/>
  <c r="E50"/>
  <c r="J18"/>
  <c r="E18"/>
  <c r="F76"/>
  <c r="J17"/>
  <c r="J12"/>
  <c r="J52"/>
  <c r="E7"/>
  <c r="E69"/>
  <c i="16" r="J39"/>
  <c r="J38"/>
  <c i="1" r="AY72"/>
  <c i="16" r="J37"/>
  <c i="1" r="AX72"/>
  <c i="16" r="BI105"/>
  <c r="BH105"/>
  <c r="BG105"/>
  <c r="BF105"/>
  <c r="T105"/>
  <c r="T104"/>
  <c r="R105"/>
  <c r="R104"/>
  <c r="P105"/>
  <c r="P104"/>
  <c r="BI101"/>
  <c r="BH101"/>
  <c r="BG101"/>
  <c r="BF101"/>
  <c r="T101"/>
  <c r="R101"/>
  <c r="P101"/>
  <c r="BI98"/>
  <c r="BH98"/>
  <c r="BG98"/>
  <c r="BF98"/>
  <c r="T98"/>
  <c r="R98"/>
  <c r="P98"/>
  <c r="BI91"/>
  <c r="BH91"/>
  <c r="BG91"/>
  <c r="BF91"/>
  <c r="T91"/>
  <c r="R91"/>
  <c r="P91"/>
  <c r="J85"/>
  <c r="J84"/>
  <c r="F84"/>
  <c r="F82"/>
  <c r="E80"/>
  <c r="J59"/>
  <c r="J58"/>
  <c r="F58"/>
  <c r="F56"/>
  <c r="E54"/>
  <c r="J20"/>
  <c r="E20"/>
  <c r="F85"/>
  <c r="J19"/>
  <c r="J14"/>
  <c r="J56"/>
  <c r="E7"/>
  <c r="E76"/>
  <c i="15" r="J39"/>
  <c r="J38"/>
  <c i="1" r="AY71"/>
  <c i="15" r="J37"/>
  <c i="1" r="AX71"/>
  <c i="15" r="BI109"/>
  <c r="BH109"/>
  <c r="BG109"/>
  <c r="BF109"/>
  <c r="T109"/>
  <c r="R109"/>
  <c r="P109"/>
  <c r="BI105"/>
  <c r="BH105"/>
  <c r="BG105"/>
  <c r="BF105"/>
  <c r="T105"/>
  <c r="R105"/>
  <c r="P105"/>
  <c r="BI102"/>
  <c r="BH102"/>
  <c r="BG102"/>
  <c r="BF102"/>
  <c r="T102"/>
  <c r="R102"/>
  <c r="P102"/>
  <c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R90"/>
  <c r="P90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82"/>
  <c r="J19"/>
  <c r="J14"/>
  <c r="J79"/>
  <c r="E7"/>
  <c r="E73"/>
  <c i="14" r="J39"/>
  <c r="J38"/>
  <c i="1" r="AY70"/>
  <c i="14" r="J37"/>
  <c i="1" r="AX70"/>
  <c i="14" r="BI105"/>
  <c r="BH105"/>
  <c r="BG105"/>
  <c r="BF105"/>
  <c r="T105"/>
  <c r="R105"/>
  <c r="P105"/>
  <c r="BI102"/>
  <c r="BH102"/>
  <c r="BG102"/>
  <c r="BF102"/>
  <c r="T102"/>
  <c r="R102"/>
  <c r="P102"/>
  <c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R90"/>
  <c r="P90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82"/>
  <c r="J19"/>
  <c r="J14"/>
  <c r="J79"/>
  <c r="E7"/>
  <c r="E73"/>
  <c i="13" r="J39"/>
  <c r="J38"/>
  <c i="1" r="AY69"/>
  <c i="13" r="J37"/>
  <c i="1" r="AX69"/>
  <c i="13" r="BI109"/>
  <c r="BH109"/>
  <c r="BG109"/>
  <c r="BF109"/>
  <c r="T109"/>
  <c r="R109"/>
  <c r="P109"/>
  <c r="BI106"/>
  <c r="BH106"/>
  <c r="BG106"/>
  <c r="BF106"/>
  <c r="T106"/>
  <c r="R106"/>
  <c r="P106"/>
  <c r="BI102"/>
  <c r="BH102"/>
  <c r="BG102"/>
  <c r="BF102"/>
  <c r="T102"/>
  <c r="R102"/>
  <c r="P102"/>
  <c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R90"/>
  <c r="P90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82"/>
  <c r="J19"/>
  <c r="J14"/>
  <c r="J79"/>
  <c r="E7"/>
  <c r="E50"/>
  <c i="12" r="J37"/>
  <c r="J36"/>
  <c i="1" r="AY68"/>
  <c i="12" r="J35"/>
  <c i="1" r="AX68"/>
  <c i="12" r="BI213"/>
  <c r="BH213"/>
  <c r="BG213"/>
  <c r="BF213"/>
  <c r="T213"/>
  <c r="R213"/>
  <c r="P213"/>
  <c r="BI209"/>
  <c r="BH209"/>
  <c r="BG209"/>
  <c r="BF209"/>
  <c r="T209"/>
  <c r="R209"/>
  <c r="P209"/>
  <c r="BI206"/>
  <c r="BH206"/>
  <c r="BG206"/>
  <c r="BF206"/>
  <c r="T206"/>
  <c r="R206"/>
  <c r="P206"/>
  <c r="BI202"/>
  <c r="BH202"/>
  <c r="BG202"/>
  <c r="BF202"/>
  <c r="T202"/>
  <c r="R202"/>
  <c r="P202"/>
  <c r="BI199"/>
  <c r="BH199"/>
  <c r="BG199"/>
  <c r="BF199"/>
  <c r="T199"/>
  <c r="R199"/>
  <c r="P199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5"/>
  <c r="BH185"/>
  <c r="BG185"/>
  <c r="BF185"/>
  <c r="T185"/>
  <c r="R185"/>
  <c r="P185"/>
  <c r="BI181"/>
  <c r="BH181"/>
  <c r="BG181"/>
  <c r="BF181"/>
  <c r="T181"/>
  <c r="R181"/>
  <c r="P181"/>
  <c r="BI177"/>
  <c r="BH177"/>
  <c r="BG177"/>
  <c r="BF177"/>
  <c r="T177"/>
  <c r="R177"/>
  <c r="P177"/>
  <c r="BI175"/>
  <c r="BH175"/>
  <c r="BG175"/>
  <c r="BF175"/>
  <c r="T175"/>
  <c r="R175"/>
  <c r="P175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0"/>
  <c r="BH130"/>
  <c r="BG130"/>
  <c r="BF130"/>
  <c r="T130"/>
  <c r="R130"/>
  <c r="P130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3"/>
  <c r="BH113"/>
  <c r="BG113"/>
  <c r="BF113"/>
  <c r="T113"/>
  <c r="R113"/>
  <c r="P113"/>
  <c r="BI109"/>
  <c r="BH109"/>
  <c r="BG109"/>
  <c r="BF109"/>
  <c r="T109"/>
  <c r="R109"/>
  <c r="P109"/>
  <c r="BI105"/>
  <c r="BH105"/>
  <c r="BG105"/>
  <c r="BF105"/>
  <c r="T105"/>
  <c r="R105"/>
  <c r="P105"/>
  <c r="BI102"/>
  <c r="BH102"/>
  <c r="BG102"/>
  <c r="BF102"/>
  <c r="T102"/>
  <c r="R102"/>
  <c r="P102"/>
  <c r="BI98"/>
  <c r="BH98"/>
  <c r="BG98"/>
  <c r="BF98"/>
  <c r="T98"/>
  <c r="R98"/>
  <c r="P98"/>
  <c r="BI95"/>
  <c r="BH95"/>
  <c r="BG95"/>
  <c r="BF95"/>
  <c r="T95"/>
  <c r="R95"/>
  <c r="P95"/>
  <c r="BI91"/>
  <c r="BH91"/>
  <c r="BG91"/>
  <c r="BF91"/>
  <c r="T91"/>
  <c r="R91"/>
  <c r="P91"/>
  <c r="BI88"/>
  <c r="BH88"/>
  <c r="BG88"/>
  <c r="BF88"/>
  <c r="T88"/>
  <c r="R88"/>
  <c r="P88"/>
  <c r="BI85"/>
  <c r="BH85"/>
  <c r="BG85"/>
  <c r="BF85"/>
  <c r="T85"/>
  <c r="R85"/>
  <c r="P85"/>
  <c r="BI82"/>
  <c r="BH82"/>
  <c r="BG82"/>
  <c r="BF82"/>
  <c r="T82"/>
  <c r="R82"/>
  <c r="P82"/>
  <c r="BI80"/>
  <c r="BH80"/>
  <c r="BG80"/>
  <c r="BF80"/>
  <c r="T80"/>
  <c r="R80"/>
  <c r="P80"/>
  <c r="J76"/>
  <c r="J75"/>
  <c r="F75"/>
  <c r="F73"/>
  <c r="E71"/>
  <c r="J55"/>
  <c r="J54"/>
  <c r="F54"/>
  <c r="F52"/>
  <c r="E50"/>
  <c r="J18"/>
  <c r="E18"/>
  <c r="F76"/>
  <c r="J17"/>
  <c r="J12"/>
  <c r="J73"/>
  <c r="E7"/>
  <c r="E69"/>
  <c i="11" r="J39"/>
  <c r="J38"/>
  <c i="1" r="AY66"/>
  <c i="11" r="J37"/>
  <c i="1" r="AX66"/>
  <c i="11" r="BI105"/>
  <c r="BH105"/>
  <c r="BG105"/>
  <c r="BF105"/>
  <c r="T105"/>
  <c r="T104"/>
  <c r="R105"/>
  <c r="R104"/>
  <c r="P105"/>
  <c r="P104"/>
  <c r="BI101"/>
  <c r="BH101"/>
  <c r="BG101"/>
  <c r="BF101"/>
  <c r="T101"/>
  <c r="R101"/>
  <c r="P101"/>
  <c r="BI98"/>
  <c r="BH98"/>
  <c r="BG98"/>
  <c r="BF98"/>
  <c r="T98"/>
  <c r="R98"/>
  <c r="P98"/>
  <c r="BI91"/>
  <c r="BH91"/>
  <c r="BG91"/>
  <c r="BF91"/>
  <c r="T91"/>
  <c r="R91"/>
  <c r="P91"/>
  <c r="J85"/>
  <c r="J84"/>
  <c r="F84"/>
  <c r="F82"/>
  <c r="E80"/>
  <c r="J59"/>
  <c r="J58"/>
  <c r="F58"/>
  <c r="F56"/>
  <c r="E54"/>
  <c r="J20"/>
  <c r="E20"/>
  <c r="F85"/>
  <c r="J19"/>
  <c r="J14"/>
  <c r="J82"/>
  <c r="E7"/>
  <c r="E76"/>
  <c i="10" r="J39"/>
  <c r="J38"/>
  <c i="1" r="AY65"/>
  <c i="10" r="J37"/>
  <c i="1" r="AX65"/>
  <c i="10" r="BI109"/>
  <c r="BH109"/>
  <c r="BG109"/>
  <c r="BF109"/>
  <c r="T109"/>
  <c r="R109"/>
  <c r="P109"/>
  <c r="BI105"/>
  <c r="BH105"/>
  <c r="BG105"/>
  <c r="BF105"/>
  <c r="T105"/>
  <c r="R105"/>
  <c r="P105"/>
  <c r="BI102"/>
  <c r="BH102"/>
  <c r="BG102"/>
  <c r="BF102"/>
  <c r="T102"/>
  <c r="R102"/>
  <c r="P102"/>
  <c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R90"/>
  <c r="P90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59"/>
  <c r="J19"/>
  <c r="J14"/>
  <c r="J56"/>
  <c r="E7"/>
  <c r="E73"/>
  <c i="9" r="J39"/>
  <c r="J38"/>
  <c i="1" r="AY64"/>
  <c i="9" r="J37"/>
  <c i="1" r="AX64"/>
  <c i="9" r="BI105"/>
  <c r="BH105"/>
  <c r="BG105"/>
  <c r="BF105"/>
  <c r="T105"/>
  <c r="R105"/>
  <c r="P105"/>
  <c r="BI102"/>
  <c r="BH102"/>
  <c r="BG102"/>
  <c r="BF102"/>
  <c r="T102"/>
  <c r="R102"/>
  <c r="P102"/>
  <c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R90"/>
  <c r="P90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82"/>
  <c r="J19"/>
  <c r="J14"/>
  <c r="J79"/>
  <c r="E7"/>
  <c r="E50"/>
  <c i="8" r="J39"/>
  <c r="J38"/>
  <c i="1" r="AY63"/>
  <c i="8" r="J37"/>
  <c i="1" r="AX63"/>
  <c i="8" r="BI109"/>
  <c r="BH109"/>
  <c r="BG109"/>
  <c r="BF109"/>
  <c r="T109"/>
  <c r="R109"/>
  <c r="P109"/>
  <c r="BI106"/>
  <c r="BH106"/>
  <c r="BG106"/>
  <c r="BF106"/>
  <c r="T106"/>
  <c r="R106"/>
  <c r="P106"/>
  <c r="BI102"/>
  <c r="BH102"/>
  <c r="BG102"/>
  <c r="BF102"/>
  <c r="T102"/>
  <c r="R102"/>
  <c r="P102"/>
  <c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R90"/>
  <c r="P90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59"/>
  <c r="J19"/>
  <c r="J14"/>
  <c r="J79"/>
  <c r="E7"/>
  <c r="E73"/>
  <c i="7" r="J37"/>
  <c r="J36"/>
  <c i="1" r="AY62"/>
  <c i="7" r="J35"/>
  <c i="1" r="AX62"/>
  <c i="7" r="BI213"/>
  <c r="BH213"/>
  <c r="BG213"/>
  <c r="BF213"/>
  <c r="T213"/>
  <c r="R213"/>
  <c r="P213"/>
  <c r="BI209"/>
  <c r="BH209"/>
  <c r="BG209"/>
  <c r="BF209"/>
  <c r="T209"/>
  <c r="R209"/>
  <c r="P209"/>
  <c r="BI206"/>
  <c r="BH206"/>
  <c r="BG206"/>
  <c r="BF206"/>
  <c r="T206"/>
  <c r="R206"/>
  <c r="P206"/>
  <c r="BI202"/>
  <c r="BH202"/>
  <c r="BG202"/>
  <c r="BF202"/>
  <c r="T202"/>
  <c r="R202"/>
  <c r="P202"/>
  <c r="BI199"/>
  <c r="BH199"/>
  <c r="BG199"/>
  <c r="BF199"/>
  <c r="T199"/>
  <c r="R199"/>
  <c r="P199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5"/>
  <c r="BH185"/>
  <c r="BG185"/>
  <c r="BF185"/>
  <c r="T185"/>
  <c r="R185"/>
  <c r="P185"/>
  <c r="BI181"/>
  <c r="BH181"/>
  <c r="BG181"/>
  <c r="BF181"/>
  <c r="T181"/>
  <c r="R181"/>
  <c r="P181"/>
  <c r="BI177"/>
  <c r="BH177"/>
  <c r="BG177"/>
  <c r="BF177"/>
  <c r="T177"/>
  <c r="R177"/>
  <c r="P177"/>
  <c r="BI175"/>
  <c r="BH175"/>
  <c r="BG175"/>
  <c r="BF175"/>
  <c r="T175"/>
  <c r="R175"/>
  <c r="P175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0"/>
  <c r="BH130"/>
  <c r="BG130"/>
  <c r="BF130"/>
  <c r="T130"/>
  <c r="R130"/>
  <c r="P130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3"/>
  <c r="BH113"/>
  <c r="BG113"/>
  <c r="BF113"/>
  <c r="T113"/>
  <c r="R113"/>
  <c r="P113"/>
  <c r="BI109"/>
  <c r="BH109"/>
  <c r="BG109"/>
  <c r="BF109"/>
  <c r="T109"/>
  <c r="R109"/>
  <c r="P109"/>
  <c r="BI105"/>
  <c r="BH105"/>
  <c r="BG105"/>
  <c r="BF105"/>
  <c r="T105"/>
  <c r="R105"/>
  <c r="P105"/>
  <c r="BI102"/>
  <c r="BH102"/>
  <c r="BG102"/>
  <c r="BF102"/>
  <c r="T102"/>
  <c r="R102"/>
  <c r="P102"/>
  <c r="BI98"/>
  <c r="BH98"/>
  <c r="BG98"/>
  <c r="BF98"/>
  <c r="T98"/>
  <c r="R98"/>
  <c r="P98"/>
  <c r="BI95"/>
  <c r="BH95"/>
  <c r="BG95"/>
  <c r="BF95"/>
  <c r="T95"/>
  <c r="R95"/>
  <c r="P95"/>
  <c r="BI91"/>
  <c r="BH91"/>
  <c r="BG91"/>
  <c r="BF91"/>
  <c r="T91"/>
  <c r="R91"/>
  <c r="P91"/>
  <c r="BI88"/>
  <c r="BH88"/>
  <c r="BG88"/>
  <c r="BF88"/>
  <c r="T88"/>
  <c r="R88"/>
  <c r="P88"/>
  <c r="BI85"/>
  <c r="BH85"/>
  <c r="BG85"/>
  <c r="BF85"/>
  <c r="T85"/>
  <c r="R85"/>
  <c r="P85"/>
  <c r="BI82"/>
  <c r="BH82"/>
  <c r="BG82"/>
  <c r="BF82"/>
  <c r="T82"/>
  <c r="R82"/>
  <c r="P82"/>
  <c r="BI80"/>
  <c r="BH80"/>
  <c r="BG80"/>
  <c r="BF80"/>
  <c r="T80"/>
  <c r="R80"/>
  <c r="P80"/>
  <c r="J76"/>
  <c r="J75"/>
  <c r="F75"/>
  <c r="F73"/>
  <c r="E71"/>
  <c r="J55"/>
  <c r="J54"/>
  <c r="F54"/>
  <c r="F52"/>
  <c r="E50"/>
  <c r="J18"/>
  <c r="E18"/>
  <c r="F76"/>
  <c r="J17"/>
  <c r="J12"/>
  <c r="J52"/>
  <c r="E7"/>
  <c r="E69"/>
  <c i="6" r="J39"/>
  <c r="J38"/>
  <c i="1" r="AY60"/>
  <c i="6" r="J37"/>
  <c i="1" r="AX60"/>
  <c i="6" r="BI105"/>
  <c r="BH105"/>
  <c r="BG105"/>
  <c r="BF105"/>
  <c r="T105"/>
  <c r="T104"/>
  <c r="R105"/>
  <c r="R104"/>
  <c r="P105"/>
  <c r="P104"/>
  <c r="BI101"/>
  <c r="BH101"/>
  <c r="BG101"/>
  <c r="BF101"/>
  <c r="T101"/>
  <c r="R101"/>
  <c r="P101"/>
  <c r="BI98"/>
  <c r="BH98"/>
  <c r="BG98"/>
  <c r="BF98"/>
  <c r="T98"/>
  <c r="R98"/>
  <c r="P98"/>
  <c r="BI91"/>
  <c r="BH91"/>
  <c r="BG91"/>
  <c r="BF91"/>
  <c r="T91"/>
  <c r="R91"/>
  <c r="P91"/>
  <c r="J85"/>
  <c r="J84"/>
  <c r="F84"/>
  <c r="F82"/>
  <c r="E80"/>
  <c r="J59"/>
  <c r="J58"/>
  <c r="F58"/>
  <c r="F56"/>
  <c r="E54"/>
  <c r="J20"/>
  <c r="E20"/>
  <c r="F85"/>
  <c r="J19"/>
  <c r="J14"/>
  <c r="J82"/>
  <c r="E7"/>
  <c r="E50"/>
  <c i="5" r="J39"/>
  <c r="J38"/>
  <c i="1" r="AY59"/>
  <c i="5" r="J37"/>
  <c i="1" r="AX59"/>
  <c i="5" r="BI109"/>
  <c r="BH109"/>
  <c r="BG109"/>
  <c r="BF109"/>
  <c r="T109"/>
  <c r="R109"/>
  <c r="P109"/>
  <c r="BI105"/>
  <c r="BH105"/>
  <c r="BG105"/>
  <c r="BF105"/>
  <c r="T105"/>
  <c r="R105"/>
  <c r="P105"/>
  <c r="BI102"/>
  <c r="BH102"/>
  <c r="BG102"/>
  <c r="BF102"/>
  <c r="T102"/>
  <c r="R102"/>
  <c r="P102"/>
  <c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R90"/>
  <c r="P90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82"/>
  <c r="J19"/>
  <c r="J14"/>
  <c r="J79"/>
  <c r="E7"/>
  <c r="E73"/>
  <c i="4" r="J39"/>
  <c r="J38"/>
  <c i="1" r="AY58"/>
  <c i="4" r="J37"/>
  <c i="1" r="AX58"/>
  <c i="4" r="BI105"/>
  <c r="BH105"/>
  <c r="BG105"/>
  <c r="BF105"/>
  <c r="T105"/>
  <c r="R105"/>
  <c r="P105"/>
  <c r="BI102"/>
  <c r="BH102"/>
  <c r="BG102"/>
  <c r="BF102"/>
  <c r="T102"/>
  <c r="R102"/>
  <c r="P102"/>
  <c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R90"/>
  <c r="P90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82"/>
  <c r="J19"/>
  <c r="J14"/>
  <c r="J56"/>
  <c r="E7"/>
  <c r="E73"/>
  <c i="3" r="J39"/>
  <c r="J38"/>
  <c i="1" r="AY57"/>
  <c i="3" r="J37"/>
  <c i="1" r="AX57"/>
  <c i="3" r="BI109"/>
  <c r="BH109"/>
  <c r="BG109"/>
  <c r="BF109"/>
  <c r="T109"/>
  <c r="R109"/>
  <c r="P109"/>
  <c r="BI106"/>
  <c r="BH106"/>
  <c r="BG106"/>
  <c r="BF106"/>
  <c r="T106"/>
  <c r="R106"/>
  <c r="P106"/>
  <c r="BI102"/>
  <c r="BH102"/>
  <c r="BG102"/>
  <c r="BF102"/>
  <c r="T102"/>
  <c r="R102"/>
  <c r="P102"/>
  <c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R90"/>
  <c r="P90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82"/>
  <c r="J19"/>
  <c r="J14"/>
  <c r="J79"/>
  <c r="E7"/>
  <c r="E73"/>
  <c i="2" r="J37"/>
  <c r="J36"/>
  <c i="1" r="AY56"/>
  <c i="2" r="J35"/>
  <c i="1" r="AX56"/>
  <c i="2" r="BI213"/>
  <c r="BH213"/>
  <c r="BG213"/>
  <c r="BF213"/>
  <c r="T213"/>
  <c r="R213"/>
  <c r="P213"/>
  <c r="BI209"/>
  <c r="BH209"/>
  <c r="BG209"/>
  <c r="BF209"/>
  <c r="T209"/>
  <c r="R209"/>
  <c r="P209"/>
  <c r="BI206"/>
  <c r="BH206"/>
  <c r="BG206"/>
  <c r="BF206"/>
  <c r="T206"/>
  <c r="R206"/>
  <c r="P206"/>
  <c r="BI202"/>
  <c r="BH202"/>
  <c r="BG202"/>
  <c r="BF202"/>
  <c r="T202"/>
  <c r="R202"/>
  <c r="P202"/>
  <c r="BI199"/>
  <c r="BH199"/>
  <c r="BG199"/>
  <c r="BF199"/>
  <c r="T199"/>
  <c r="R199"/>
  <c r="P199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5"/>
  <c r="BH185"/>
  <c r="BG185"/>
  <c r="BF185"/>
  <c r="T185"/>
  <c r="R185"/>
  <c r="P185"/>
  <c r="BI181"/>
  <c r="BH181"/>
  <c r="BG181"/>
  <c r="BF181"/>
  <c r="T181"/>
  <c r="R181"/>
  <c r="P181"/>
  <c r="BI177"/>
  <c r="BH177"/>
  <c r="BG177"/>
  <c r="BF177"/>
  <c r="T177"/>
  <c r="R177"/>
  <c r="P177"/>
  <c r="BI175"/>
  <c r="BH175"/>
  <c r="BG175"/>
  <c r="BF175"/>
  <c r="T175"/>
  <c r="R175"/>
  <c r="P175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0"/>
  <c r="BH130"/>
  <c r="BG130"/>
  <c r="BF130"/>
  <c r="T130"/>
  <c r="R130"/>
  <c r="P130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3"/>
  <c r="BH113"/>
  <c r="BG113"/>
  <c r="BF113"/>
  <c r="T113"/>
  <c r="R113"/>
  <c r="P113"/>
  <c r="BI109"/>
  <c r="BH109"/>
  <c r="BG109"/>
  <c r="BF109"/>
  <c r="T109"/>
  <c r="R109"/>
  <c r="P109"/>
  <c r="BI105"/>
  <c r="BH105"/>
  <c r="BG105"/>
  <c r="BF105"/>
  <c r="T105"/>
  <c r="R105"/>
  <c r="P105"/>
  <c r="BI102"/>
  <c r="BH102"/>
  <c r="BG102"/>
  <c r="BF102"/>
  <c r="T102"/>
  <c r="R102"/>
  <c r="P102"/>
  <c r="BI98"/>
  <c r="BH98"/>
  <c r="BG98"/>
  <c r="BF98"/>
  <c r="T98"/>
  <c r="R98"/>
  <c r="P98"/>
  <c r="BI95"/>
  <c r="BH95"/>
  <c r="BG95"/>
  <c r="BF95"/>
  <c r="T95"/>
  <c r="R95"/>
  <c r="P95"/>
  <c r="BI91"/>
  <c r="BH91"/>
  <c r="BG91"/>
  <c r="BF91"/>
  <c r="T91"/>
  <c r="R91"/>
  <c r="P91"/>
  <c r="BI88"/>
  <c r="BH88"/>
  <c r="BG88"/>
  <c r="BF88"/>
  <c r="T88"/>
  <c r="R88"/>
  <c r="P88"/>
  <c r="BI85"/>
  <c r="BH85"/>
  <c r="BG85"/>
  <c r="BF85"/>
  <c r="T85"/>
  <c r="R85"/>
  <c r="P85"/>
  <c r="BI82"/>
  <c r="BH82"/>
  <c r="BG82"/>
  <c r="BF82"/>
  <c r="T82"/>
  <c r="R82"/>
  <c r="P82"/>
  <c r="BI80"/>
  <c r="BH80"/>
  <c r="BG80"/>
  <c r="BF80"/>
  <c r="T80"/>
  <c r="R80"/>
  <c r="P80"/>
  <c r="J76"/>
  <c r="J75"/>
  <c r="F75"/>
  <c r="F73"/>
  <c r="E71"/>
  <c r="J55"/>
  <c r="J54"/>
  <c r="F54"/>
  <c r="F52"/>
  <c r="E50"/>
  <c r="J18"/>
  <c r="E18"/>
  <c r="F76"/>
  <c r="J17"/>
  <c r="J12"/>
  <c r="J73"/>
  <c r="E7"/>
  <c r="E69"/>
  <c i="1" r="L50"/>
  <c r="AM50"/>
  <c r="AM49"/>
  <c r="L49"/>
  <c r="AM47"/>
  <c r="L47"/>
  <c r="L45"/>
  <c r="L44"/>
  <c i="2" r="J130"/>
  <c r="J120"/>
  <c r="BK98"/>
  <c r="BK163"/>
  <c r="J102"/>
  <c r="BK181"/>
  <c r="J85"/>
  <c i="3" r="BK94"/>
  <c i="5" r="J86"/>
  <c i="6" r="BK91"/>
  <c i="7" r="J177"/>
  <c r="J95"/>
  <c r="BK113"/>
  <c r="BK144"/>
  <c r="BK175"/>
  <c r="BK134"/>
  <c i="8" r="BK94"/>
  <c i="10" r="J109"/>
  <c i="11" r="BK105"/>
  <c i="12" r="J167"/>
  <c r="J113"/>
  <c r="BK165"/>
  <c r="BK152"/>
  <c r="BK138"/>
  <c r="J189"/>
  <c r="J134"/>
  <c i="13" r="BK109"/>
  <c i="15" r="BK90"/>
  <c i="16" r="J91"/>
  <c i="17" r="J121"/>
  <c r="BK110"/>
  <c r="BK124"/>
  <c r="J155"/>
  <c i="18" r="BK98"/>
  <c i="19" r="BK86"/>
  <c i="20" r="J94"/>
  <c i="2" r="J213"/>
  <c r="J126"/>
  <c r="BK165"/>
  <c r="J82"/>
  <c r="BK146"/>
  <c i="1" r="AS73"/>
  <c i="5" r="J109"/>
  <c i="6" r="BK101"/>
  <c i="7" r="J175"/>
  <c r="J142"/>
  <c r="BK181"/>
  <c r="J189"/>
  <c r="BK130"/>
  <c r="BK169"/>
  <c r="J109"/>
  <c i="8" r="BK106"/>
  <c i="9" r="BK90"/>
  <c i="11" r="J105"/>
  <c i="12" r="J175"/>
  <c r="BK126"/>
  <c r="J213"/>
  <c r="BK120"/>
  <c r="BK167"/>
  <c r="BK113"/>
  <c i="13" r="BK86"/>
  <c i="14" r="J94"/>
  <c i="16" r="J105"/>
  <c i="17" r="BK127"/>
  <c r="BK135"/>
  <c r="BK157"/>
  <c r="J161"/>
  <c i="18" r="BK114"/>
  <c i="19" r="BK102"/>
  <c i="20" r="BK90"/>
  <c i="2" r="BK154"/>
  <c r="J209"/>
  <c r="J192"/>
  <c r="BK120"/>
  <c r="J185"/>
  <c r="BK102"/>
  <c i="3" r="BK86"/>
  <c i="5" r="J102"/>
  <c i="6" r="J91"/>
  <c i="7" r="BK189"/>
  <c r="BK138"/>
  <c r="J105"/>
  <c r="J146"/>
  <c r="BK206"/>
  <c i="8" r="J94"/>
  <c i="10" r="BK90"/>
  <c i="11" r="J91"/>
  <c i="12" r="BK150"/>
  <c r="BK82"/>
  <c r="BK175"/>
  <c r="J138"/>
  <c i="13" r="J102"/>
  <c r="J86"/>
  <c i="15" r="J109"/>
  <c i="16" r="BK98"/>
  <c i="17" r="J131"/>
  <c r="J149"/>
  <c r="BK178"/>
  <c r="BK131"/>
  <c i="18" r="BK102"/>
  <c i="19" r="J110"/>
  <c i="20" r="J98"/>
  <c i="21" r="BK105"/>
  <c i="2" r="J163"/>
  <c r="BK123"/>
  <c r="J181"/>
  <c r="J171"/>
  <c r="BK95"/>
  <c r="J165"/>
  <c r="BK80"/>
  <c i="3" r="J102"/>
  <c i="4" r="J86"/>
  <c i="6" r="J98"/>
  <c i="7" r="BK165"/>
  <c r="J98"/>
  <c r="BK209"/>
  <c r="J134"/>
  <c r="J167"/>
  <c i="8" r="J102"/>
  <c i="9" r="J86"/>
  <c i="11" r="BK101"/>
  <c i="12" r="J169"/>
  <c r="J117"/>
  <c r="BK185"/>
  <c r="J177"/>
  <c r="BK123"/>
  <c i="13" r="BK106"/>
  <c i="14" r="J105"/>
  <c i="15" r="J98"/>
  <c i="17" r="J189"/>
  <c r="BK87"/>
  <c r="J87"/>
  <c r="BK121"/>
  <c i="18" r="BK110"/>
  <c r="BK90"/>
  <c i="19" r="J90"/>
  <c i="20" r="J110"/>
  <c i="2" r="BK185"/>
  <c r="BK91"/>
  <c r="BK213"/>
  <c r="J154"/>
  <c r="BK126"/>
  <c r="BK169"/>
  <c r="BK136"/>
  <c i="3" r="BK98"/>
  <c i="4" r="BK102"/>
  <c i="5" r="BK109"/>
  <c i="7" r="BK199"/>
  <c r="BK150"/>
  <c r="J192"/>
  <c r="BK185"/>
  <c r="J120"/>
  <c r="BK163"/>
  <c i="8" r="J106"/>
  <c i="9" r="BK98"/>
  <c i="10" r="BK86"/>
  <c i="12" r="J144"/>
  <c r="BK85"/>
  <c r="J163"/>
  <c r="J150"/>
  <c r="BK136"/>
  <c r="J209"/>
  <c r="J142"/>
  <c r="J88"/>
  <c i="14" r="BK86"/>
  <c i="15" r="BK102"/>
  <c i="17" r="J151"/>
  <c r="J141"/>
  <c r="J147"/>
  <c r="J143"/>
  <c i="18" r="J102"/>
  <c i="19" r="BK94"/>
  <c i="20" r="BK94"/>
  <c i="21" r="J91"/>
  <c i="2" r="J148"/>
  <c r="BK206"/>
  <c r="J117"/>
  <c r="J156"/>
  <c r="BK158"/>
  <c r="BK82"/>
  <c i="3" r="BK90"/>
  <c i="4" r="BK105"/>
  <c i="6" r="BK105"/>
  <c i="7" r="BK161"/>
  <c r="BK88"/>
  <c r="BK95"/>
  <c r="BK148"/>
  <c r="BK82"/>
  <c i="8" r="J90"/>
  <c i="10" r="BK94"/>
  <c i="11" r="J101"/>
  <c i="12" r="J154"/>
  <c r="J91"/>
  <c r="BK88"/>
  <c r="J156"/>
  <c r="BK95"/>
  <c i="13" r="J98"/>
  <c i="14" r="BK90"/>
  <c i="15" r="J86"/>
  <c i="17" r="BK149"/>
  <c r="BK151"/>
  <c r="BK182"/>
  <c r="BK99"/>
  <c r="J99"/>
  <c i="18" r="J98"/>
  <c i="19" r="BK113"/>
  <c r="BK106"/>
  <c i="20" r="J90"/>
  <c i="2" r="J146"/>
  <c r="J88"/>
  <c r="J144"/>
  <c r="BK148"/>
  <c r="J199"/>
  <c r="BK161"/>
  <c i="3" r="BK109"/>
  <c i="4" r="BK86"/>
  <c i="5" r="BK94"/>
  <c i="7" r="J206"/>
  <c r="J148"/>
  <c r="BK123"/>
  <c r="J161"/>
  <c r="J126"/>
  <c r="BK152"/>
  <c i="8" r="BK86"/>
  <c i="10" r="J90"/>
  <c i="11" r="J98"/>
  <c i="12" r="J161"/>
  <c r="BK102"/>
  <c r="BK213"/>
  <c r="BK171"/>
  <c r="BK117"/>
  <c i="13" r="BK94"/>
  <c i="14" r="BK94"/>
  <c i="15" r="J90"/>
  <c r="BK105"/>
  <c i="17" r="BK155"/>
  <c r="BK168"/>
  <c r="J95"/>
  <c r="J110"/>
  <c i="18" r="BK86"/>
  <c i="19" r="J86"/>
  <c r="BK90"/>
  <c i="20" r="BK113"/>
  <c i="2" r="J189"/>
  <c r="J98"/>
  <c r="BK156"/>
  <c r="J206"/>
  <c r="BK138"/>
  <c r="BK177"/>
  <c r="BK113"/>
  <c i="3" r="BK102"/>
  <c i="4" r="J94"/>
  <c i="5" r="J98"/>
  <c i="6" r="J105"/>
  <c i="7" r="BK156"/>
  <c r="J85"/>
  <c r="J117"/>
  <c r="J169"/>
  <c r="BK117"/>
  <c i="8" r="J86"/>
  <c i="9" r="J94"/>
  <c i="10" r="J86"/>
  <c i="11" r="BK91"/>
  <c i="12" r="BK158"/>
  <c r="J98"/>
  <c r="J126"/>
  <c r="J165"/>
  <c r="BK91"/>
  <c i="13" r="BK102"/>
  <c i="14" r="BK105"/>
  <c i="16" r="BK101"/>
  <c i="17" r="BK141"/>
  <c r="BK143"/>
  <c r="BK161"/>
  <c r="J157"/>
  <c i="18" r="J106"/>
  <c i="19" r="BK98"/>
  <c i="20" r="BK98"/>
  <c i="2" r="BK144"/>
  <c r="J142"/>
  <c r="BK199"/>
  <c r="BK142"/>
  <c i="1" r="AS67"/>
  <c i="3" r="J98"/>
  <c i="4" r="J90"/>
  <c i="5" r="BK90"/>
  <c i="7" r="J185"/>
  <c r="J163"/>
  <c r="J82"/>
  <c r="BK213"/>
  <c r="BK136"/>
  <c r="J80"/>
  <c i="9" r="BK102"/>
  <c i="10" r="J98"/>
  <c i="11" r="BK98"/>
  <c i="12" r="BK156"/>
  <c r="BK209"/>
  <c r="J158"/>
  <c r="BK148"/>
  <c r="J130"/>
  <c r="BK169"/>
  <c r="J120"/>
  <c i="14" r="BK102"/>
  <c i="15" r="J94"/>
  <c i="16" r="BK91"/>
  <c i="17" r="BK83"/>
  <c r="J83"/>
  <c r="BK102"/>
  <c r="J106"/>
  <c i="18" r="J86"/>
  <c i="20" r="BK106"/>
  <c i="21" r="J98"/>
  <c i="2" r="J177"/>
  <c r="J95"/>
  <c r="BK192"/>
  <c r="J202"/>
  <c r="BK130"/>
  <c r="BK171"/>
  <c r="J105"/>
  <c i="3" r="J94"/>
  <c i="4" r="BK98"/>
  <c i="5" r="BK98"/>
  <c i="7" r="BK192"/>
  <c r="J123"/>
  <c r="J171"/>
  <c r="BK80"/>
  <c r="BK140"/>
  <c r="J136"/>
  <c i="8" r="BK102"/>
  <c i="9" r="BK94"/>
  <c i="10" r="J102"/>
  <c i="12" r="BK199"/>
  <c r="BK142"/>
  <c r="J195"/>
  <c r="J181"/>
  <c r="BK130"/>
  <c i="13" r="J90"/>
  <c i="14" r="J90"/>
  <c i="15" r="BK109"/>
  <c i="16" r="BK105"/>
  <c i="17" r="J185"/>
  <c r="J171"/>
  <c r="J117"/>
  <c r="BK147"/>
  <c i="18" r="BK117"/>
  <c i="19" r="J113"/>
  <c i="20" r="J106"/>
  <c i="2" r="BK175"/>
  <c r="BK105"/>
  <c r="BK195"/>
  <c r="J123"/>
  <c r="J134"/>
  <c r="BK189"/>
  <c r="BK117"/>
  <c i="3" r="J106"/>
  <c i="4" r="J105"/>
  <c i="5" r="BK102"/>
  <c i="7" r="BK171"/>
  <c r="BK102"/>
  <c r="J88"/>
  <c r="BK105"/>
  <c r="J113"/>
  <c i="8" r="BK109"/>
  <c i="9" r="BK105"/>
  <c i="10" r="J105"/>
  <c i="12" r="J185"/>
  <c r="J123"/>
  <c r="BK189"/>
  <c r="BK192"/>
  <c r="BK144"/>
  <c r="J85"/>
  <c i="13" r="J109"/>
  <c i="14" r="J102"/>
  <c i="15" r="J105"/>
  <c i="17" r="BK185"/>
  <c r="BK106"/>
  <c r="BK165"/>
  <c r="J80"/>
  <c i="18" r="J110"/>
  <c i="19" r="J102"/>
  <c i="20" r="J86"/>
  <c i="21" r="BK91"/>
  <c i="2" r="J150"/>
  <c r="J80"/>
  <c r="J136"/>
  <c r="J161"/>
  <c r="J113"/>
  <c r="J152"/>
  <c i="3" r="J90"/>
  <c i="4" r="BK94"/>
  <c i="5" r="BK86"/>
  <c i="7" r="J195"/>
  <c r="BK146"/>
  <c r="BK195"/>
  <c r="J150"/>
  <c r="BK142"/>
  <c r="BK85"/>
  <c r="J140"/>
  <c i="8" r="BK98"/>
  <c i="9" r="J102"/>
  <c i="10" r="J94"/>
  <c i="12" r="BK177"/>
  <c r="BK134"/>
  <c r="J199"/>
  <c r="BK202"/>
  <c r="BK146"/>
  <c r="BK80"/>
  <c i="13" r="J94"/>
  <c i="15" r="BK86"/>
  <c i="16" r="J101"/>
  <c i="17" r="BK117"/>
  <c r="J113"/>
  <c r="BK139"/>
  <c r="J145"/>
  <c r="J91"/>
  <c i="18" r="J114"/>
  <c i="19" r="J106"/>
  <c i="20" r="BK110"/>
  <c i="21" r="J101"/>
  <c i="2" r="J169"/>
  <c i="1" r="AS55"/>
  <c i="2" r="J109"/>
  <c i="4" r="J98"/>
  <c i="5" r="J90"/>
  <c i="7" r="J213"/>
  <c r="BK126"/>
  <c r="J154"/>
  <c r="J156"/>
  <c r="J102"/>
  <c r="J144"/>
  <c i="8" r="BK90"/>
  <c i="9" r="BK86"/>
  <c i="10" r="BK105"/>
  <c i="12" r="J202"/>
  <c r="J136"/>
  <c r="J192"/>
  <c r="BK154"/>
  <c r="J146"/>
  <c r="BK109"/>
  <c r="J152"/>
  <c r="J102"/>
  <c i="14" r="J86"/>
  <c i="15" r="BK98"/>
  <c i="17" r="J182"/>
  <c r="BK171"/>
  <c r="J168"/>
  <c r="BK189"/>
  <c i="18" r="J117"/>
  <c i="19" r="J94"/>
  <c i="20" r="J113"/>
  <c i="21" r="J105"/>
  <c i="2" r="BK152"/>
  <c r="BK85"/>
  <c r="BK140"/>
  <c r="J167"/>
  <c r="BK109"/>
  <c r="BK134"/>
  <c i="3" r="J86"/>
  <c i="4" r="J102"/>
  <c i="5" r="BK105"/>
  <c i="7" r="J209"/>
  <c r="J152"/>
  <c r="J202"/>
  <c r="BK120"/>
  <c r="BK167"/>
  <c r="BK109"/>
  <c r="BK158"/>
  <c i="8" r="J98"/>
  <c i="9" r="J90"/>
  <c i="10" r="BK102"/>
  <c i="12" r="BK163"/>
  <c r="J109"/>
  <c r="BK181"/>
  <c r="BK195"/>
  <c r="BK140"/>
  <c r="J82"/>
  <c i="13" r="J106"/>
  <c i="15" r="J102"/>
  <c i="17" r="J178"/>
  <c r="BK91"/>
  <c r="J102"/>
  <c r="J135"/>
  <c r="J139"/>
  <c i="18" r="BK94"/>
  <c r="BK106"/>
  <c i="20" r="BK102"/>
  <c i="2" r="J195"/>
  <c r="J138"/>
  <c r="BK167"/>
  <c r="BK209"/>
  <c r="J158"/>
  <c r="BK88"/>
  <c r="J175"/>
  <c i="3" r="J109"/>
  <c i="4" r="BK90"/>
  <c i="5" r="J105"/>
  <c i="6" r="BK98"/>
  <c i="7" r="J158"/>
  <c r="BK91"/>
  <c r="J199"/>
  <c r="J138"/>
  <c r="J165"/>
  <c i="8" r="J109"/>
  <c i="9" r="J98"/>
  <c i="10" r="BK98"/>
  <c i="12" r="J171"/>
  <c r="J140"/>
  <c r="J206"/>
  <c r="J105"/>
  <c r="BK161"/>
  <c r="BK98"/>
  <c i="13" r="BK98"/>
  <c i="14" r="BK98"/>
  <c i="16" r="J98"/>
  <c i="17" r="BK80"/>
  <c r="J124"/>
  <c r="BK145"/>
  <c r="BK113"/>
  <c i="18" r="J94"/>
  <c i="19" r="J98"/>
  <c i="20" r="J102"/>
  <c i="21" r="BK98"/>
  <c i="2" r="J140"/>
  <c r="BK202"/>
  <c r="J91"/>
  <c r="BK150"/>
  <c i="1" r="AS61"/>
  <c i="3" r="BK106"/>
  <c i="5" r="J94"/>
  <c i="6" r="J101"/>
  <c i="7" r="J181"/>
  <c r="J130"/>
  <c r="BK177"/>
  <c r="J91"/>
  <c r="BK154"/>
  <c r="BK202"/>
  <c r="BK98"/>
  <c i="9" r="J105"/>
  <c i="10" r="BK109"/>
  <c i="12" r="BK206"/>
  <c r="J148"/>
  <c r="J80"/>
  <c r="J95"/>
  <c r="BK105"/>
  <c i="13" r="BK90"/>
  <c i="14" r="J98"/>
  <c i="15" r="BK94"/>
  <c i="17" r="J175"/>
  <c r="J165"/>
  <c r="BK175"/>
  <c r="BK95"/>
  <c r="J127"/>
  <c i="18" r="J90"/>
  <c i="19" r="BK110"/>
  <c i="20" r="BK86"/>
  <c i="21" r="BK101"/>
  <c i="2" l="1" r="P79"/>
  <c i="1" r="AU56"/>
  <c i="3" r="R85"/>
  <c i="4" r="BK85"/>
  <c r="J85"/>
  <c r="J63"/>
  <c i="5" r="T85"/>
  <c i="6" r="BK90"/>
  <c r="J90"/>
  <c r="J65"/>
  <c i="7" r="T79"/>
  <c i="8" r="T85"/>
  <c i="2" r="R79"/>
  <c i="3" r="BK85"/>
  <c r="J85"/>
  <c i="4" r="T85"/>
  <c i="5" r="BK85"/>
  <c r="J85"/>
  <c r="J63"/>
  <c i="6" r="R90"/>
  <c r="R89"/>
  <c r="R88"/>
  <c i="7" r="BK79"/>
  <c r="J79"/>
  <c r="J59"/>
  <c i="8" r="BK85"/>
  <c r="J85"/>
  <c i="9" r="R85"/>
  <c i="10" r="T85"/>
  <c i="11" r="P90"/>
  <c r="P89"/>
  <c r="P88"/>
  <c i="1" r="AU66"/>
  <c i="12" r="BK79"/>
  <c r="J79"/>
  <c r="P79"/>
  <c i="1" r="AU68"/>
  <c i="13" r="BK85"/>
  <c r="J85"/>
  <c r="J63"/>
  <c r="P85"/>
  <c i="1" r="AU69"/>
  <c i="14" r="T85"/>
  <c i="15" r="BK85"/>
  <c r="J85"/>
  <c r="P85"/>
  <c i="1" r="AU71"/>
  <c i="16" r="P90"/>
  <c r="P89"/>
  <c r="P88"/>
  <c i="1" r="AU72"/>
  <c i="17" r="BK79"/>
  <c r="J79"/>
  <c r="T79"/>
  <c i="18" r="T85"/>
  <c i="19" r="R85"/>
  <c i="20" r="P85"/>
  <c i="1" r="AU77"/>
  <c i="21" r="T90"/>
  <c r="T89"/>
  <c r="T88"/>
  <c i="2" r="T79"/>
  <c i="3" r="P85"/>
  <c i="1" r="AU57"/>
  <c i="4" r="P85"/>
  <c i="1" r="AU58"/>
  <c i="5" r="R85"/>
  <c i="6" r="P90"/>
  <c r="P89"/>
  <c r="P88"/>
  <c i="1" r="AU60"/>
  <c i="7" r="R79"/>
  <c i="8" r="R85"/>
  <c i="9" r="T85"/>
  <c i="10" r="R85"/>
  <c i="11" r="BK90"/>
  <c r="J90"/>
  <c r="J65"/>
  <c r="T90"/>
  <c r="T89"/>
  <c r="T88"/>
  <c i="12" r="R79"/>
  <c i="13" r="T85"/>
  <c i="14" r="P85"/>
  <c i="1" r="AU70"/>
  <c i="15" r="T85"/>
  <c i="16" r="BK90"/>
  <c r="J90"/>
  <c r="J65"/>
  <c r="T90"/>
  <c r="T89"/>
  <c r="T88"/>
  <c i="17" r="P79"/>
  <c i="1" r="AU74"/>
  <c i="17" r="R79"/>
  <c i="18" r="R85"/>
  <c i="19" r="P85"/>
  <c i="1" r="AU76"/>
  <c i="20" r="T85"/>
  <c i="21" r="BK90"/>
  <c r="J90"/>
  <c r="J65"/>
  <c r="R90"/>
  <c r="R89"/>
  <c r="R88"/>
  <c i="2" r="BK79"/>
  <c r="J79"/>
  <c r="J59"/>
  <c i="3" r="T85"/>
  <c i="4" r="R85"/>
  <c i="5" r="P85"/>
  <c i="1" r="AU59"/>
  <c i="6" r="T90"/>
  <c r="T89"/>
  <c r="T88"/>
  <c i="7" r="P79"/>
  <c i="1" r="AU62"/>
  <c i="8" r="P85"/>
  <c i="1" r="AU63"/>
  <c i="9" r="BK85"/>
  <c r="J85"/>
  <c r="J63"/>
  <c r="P85"/>
  <c i="1" r="AU64"/>
  <c i="10" r="BK85"/>
  <c r="J85"/>
  <c r="J63"/>
  <c r="P85"/>
  <c i="1" r="AU65"/>
  <c i="11" r="R90"/>
  <c r="R89"/>
  <c r="R88"/>
  <c i="12" r="T79"/>
  <c i="13" r="R85"/>
  <c i="14" r="BK85"/>
  <c r="J85"/>
  <c r="J63"/>
  <c r="R85"/>
  <c i="15" r="R85"/>
  <c i="16" r="R90"/>
  <c r="R89"/>
  <c r="R88"/>
  <c i="18" r="BK85"/>
  <c r="J85"/>
  <c r="P85"/>
  <c i="1" r="AU75"/>
  <c i="19" r="BK85"/>
  <c r="J85"/>
  <c r="T85"/>
  <c i="20" r="BK85"/>
  <c r="J85"/>
  <c r="J63"/>
  <c r="R85"/>
  <c i="21" r="P90"/>
  <c r="P89"/>
  <c r="P88"/>
  <c i="1" r="AU78"/>
  <c i="6" r="BK104"/>
  <c r="J104"/>
  <c r="J66"/>
  <c i="11" r="BK104"/>
  <c r="J104"/>
  <c r="J66"/>
  <c i="16" r="BK104"/>
  <c r="J104"/>
  <c r="J66"/>
  <c i="21" r="BK104"/>
  <c r="J104"/>
  <c r="J66"/>
  <c r="E76"/>
  <c r="J82"/>
  <c r="BE105"/>
  <c r="F59"/>
  <c r="BE98"/>
  <c r="BE101"/>
  <c r="BE91"/>
  <c i="19" r="J63"/>
  <c i="20" r="J79"/>
  <c r="BE86"/>
  <c r="BE98"/>
  <c r="BE110"/>
  <c r="F82"/>
  <c r="BE94"/>
  <c r="BE102"/>
  <c r="BE106"/>
  <c r="BE113"/>
  <c r="E73"/>
  <c r="BE90"/>
  <c i="19" r="F59"/>
  <c r="BE94"/>
  <c r="BE98"/>
  <c r="BE106"/>
  <c r="BE110"/>
  <c r="BE113"/>
  <c i="18" r="J63"/>
  <c i="19" r="J56"/>
  <c r="E73"/>
  <c r="BE86"/>
  <c r="BE90"/>
  <c r="BE102"/>
  <c i="17" r="J59"/>
  <c i="18" r="E73"/>
  <c r="J79"/>
  <c r="BE86"/>
  <c r="BE106"/>
  <c r="F82"/>
  <c r="BE90"/>
  <c r="BE98"/>
  <c r="BE102"/>
  <c r="BE114"/>
  <c r="BE94"/>
  <c r="BE110"/>
  <c r="BE117"/>
  <c i="16" r="BK89"/>
  <c r="J89"/>
  <c r="J64"/>
  <c i="17" r="J73"/>
  <c r="BE83"/>
  <c r="BE91"/>
  <c r="BE102"/>
  <c r="BE106"/>
  <c r="BE117"/>
  <c r="BE121"/>
  <c r="BE131"/>
  <c r="BE151"/>
  <c r="BE165"/>
  <c r="BE168"/>
  <c r="BE171"/>
  <c r="BE182"/>
  <c r="BE87"/>
  <c r="BE141"/>
  <c r="BE147"/>
  <c r="BE149"/>
  <c r="BE185"/>
  <c r="BE189"/>
  <c r="E48"/>
  <c r="F55"/>
  <c r="BE80"/>
  <c r="BE113"/>
  <c r="BE124"/>
  <c r="BE127"/>
  <c r="BE139"/>
  <c r="BE145"/>
  <c r="BE155"/>
  <c r="BE157"/>
  <c r="BE161"/>
  <c r="BE175"/>
  <c r="BE178"/>
  <c r="BE95"/>
  <c r="BE99"/>
  <c r="BE110"/>
  <c r="BE135"/>
  <c r="BE143"/>
  <c i="16" r="F59"/>
  <c r="J82"/>
  <c i="15" r="J63"/>
  <c i="16" r="BE98"/>
  <c r="E50"/>
  <c r="BE91"/>
  <c r="BE101"/>
  <c r="BE105"/>
  <c i="15" r="J56"/>
  <c r="F59"/>
  <c r="BE90"/>
  <c r="BE86"/>
  <c r="E50"/>
  <c r="BE94"/>
  <c r="BE98"/>
  <c r="BE105"/>
  <c r="BE102"/>
  <c r="BE109"/>
  <c i="14" r="J56"/>
  <c r="F59"/>
  <c r="BE86"/>
  <c r="BE98"/>
  <c r="BE94"/>
  <c r="E50"/>
  <c r="BE90"/>
  <c r="BE102"/>
  <c r="BE105"/>
  <c i="13" r="J56"/>
  <c r="E73"/>
  <c r="BE98"/>
  <c i="12" r="J59"/>
  <c i="13" r="F59"/>
  <c r="BE90"/>
  <c r="BE102"/>
  <c r="BE86"/>
  <c r="BE94"/>
  <c r="BE106"/>
  <c r="BE109"/>
  <c i="12" r="E48"/>
  <c r="J52"/>
  <c r="F55"/>
  <c r="BE80"/>
  <c r="BE82"/>
  <c r="BE85"/>
  <c r="BE98"/>
  <c r="BE109"/>
  <c r="BE113"/>
  <c r="BE126"/>
  <c r="BE136"/>
  <c r="BE138"/>
  <c r="BE144"/>
  <c r="BE163"/>
  <c r="BE165"/>
  <c r="BE169"/>
  <c r="BE175"/>
  <c r="BE185"/>
  <c r="BE189"/>
  <c r="BE192"/>
  <c r="BE199"/>
  <c r="BE202"/>
  <c r="BE206"/>
  <c r="BE213"/>
  <c r="BE102"/>
  <c r="BE117"/>
  <c r="BE134"/>
  <c r="BE140"/>
  <c r="BE150"/>
  <c r="BE156"/>
  <c r="BE167"/>
  <c r="BE177"/>
  <c i="11" r="BK89"/>
  <c r="J89"/>
  <c r="J64"/>
  <c i="12" r="BE88"/>
  <c r="BE91"/>
  <c r="BE95"/>
  <c r="BE105"/>
  <c r="BE120"/>
  <c r="BE123"/>
  <c r="BE130"/>
  <c r="BE142"/>
  <c r="BE146"/>
  <c r="BE148"/>
  <c r="BE152"/>
  <c r="BE154"/>
  <c r="BE158"/>
  <c r="BE161"/>
  <c r="BE171"/>
  <c r="BE181"/>
  <c r="BE195"/>
  <c r="BE209"/>
  <c i="11" r="J56"/>
  <c r="F59"/>
  <c r="BE91"/>
  <c r="BE105"/>
  <c r="BE98"/>
  <c r="E50"/>
  <c r="BE101"/>
  <c i="10" r="J79"/>
  <c r="F82"/>
  <c r="BE86"/>
  <c r="BE98"/>
  <c r="BE109"/>
  <c r="BE90"/>
  <c r="E50"/>
  <c r="BE94"/>
  <c r="BE105"/>
  <c r="BE102"/>
  <c i="9" r="J56"/>
  <c r="E73"/>
  <c i="8" r="J63"/>
  <c i="9" r="BE90"/>
  <c r="BE94"/>
  <c r="BE105"/>
  <c r="F59"/>
  <c r="BE98"/>
  <c r="BE102"/>
  <c r="BE86"/>
  <c i="8" r="E50"/>
  <c r="F82"/>
  <c r="BE90"/>
  <c r="BE94"/>
  <c r="BE106"/>
  <c r="BE86"/>
  <c r="BE109"/>
  <c r="BE98"/>
  <c r="J56"/>
  <c r="BE102"/>
  <c i="6" r="BK89"/>
  <c r="J89"/>
  <c r="J64"/>
  <c i="7" r="E48"/>
  <c r="BE80"/>
  <c r="BE82"/>
  <c r="BE88"/>
  <c r="BE91"/>
  <c r="BE102"/>
  <c r="BE120"/>
  <c r="BE123"/>
  <c r="BE126"/>
  <c r="BE146"/>
  <c r="BE148"/>
  <c r="BE165"/>
  <c r="BE177"/>
  <c r="BE189"/>
  <c r="BE195"/>
  <c r="BE209"/>
  <c r="F55"/>
  <c r="J73"/>
  <c r="BE95"/>
  <c r="BE150"/>
  <c r="BE156"/>
  <c r="BE158"/>
  <c r="BE161"/>
  <c r="BE163"/>
  <c r="BE171"/>
  <c r="BE175"/>
  <c r="BE181"/>
  <c r="BE192"/>
  <c r="BE202"/>
  <c r="BE213"/>
  <c r="BE85"/>
  <c r="BE98"/>
  <c r="BE105"/>
  <c r="BE130"/>
  <c r="BE136"/>
  <c r="BE138"/>
  <c r="BE140"/>
  <c r="BE142"/>
  <c r="BE144"/>
  <c r="BE152"/>
  <c r="BE154"/>
  <c r="BE169"/>
  <c r="BE185"/>
  <c r="BE199"/>
  <c r="BE206"/>
  <c r="BE109"/>
  <c r="BE113"/>
  <c r="BE117"/>
  <c r="BE134"/>
  <c r="BE167"/>
  <c i="6" r="F59"/>
  <c r="E76"/>
  <c r="J56"/>
  <c r="BE91"/>
  <c r="BE105"/>
  <c r="BE98"/>
  <c r="BE101"/>
  <c i="5" r="E50"/>
  <c r="F59"/>
  <c r="BE94"/>
  <c r="BE102"/>
  <c r="BE105"/>
  <c r="BE98"/>
  <c r="J56"/>
  <c r="BE109"/>
  <c r="BE86"/>
  <c r="BE90"/>
  <c i="4" r="BE90"/>
  <c r="BE94"/>
  <c r="BE105"/>
  <c r="J79"/>
  <c r="BE86"/>
  <c r="BE98"/>
  <c i="3" r="J63"/>
  <c i="4" r="E50"/>
  <c r="BE102"/>
  <c r="F59"/>
  <c i="3" r="E50"/>
  <c r="J56"/>
  <c r="F59"/>
  <c r="BE94"/>
  <c r="BE98"/>
  <c r="BE86"/>
  <c r="BE106"/>
  <c r="BE90"/>
  <c r="BE102"/>
  <c r="BE109"/>
  <c i="2" r="E48"/>
  <c r="BE88"/>
  <c r="BE95"/>
  <c r="BE120"/>
  <c r="BE138"/>
  <c r="BE140"/>
  <c r="BE142"/>
  <c r="BE148"/>
  <c r="BE154"/>
  <c r="BE165"/>
  <c r="BE199"/>
  <c r="BE202"/>
  <c r="BE82"/>
  <c r="BE113"/>
  <c r="BE152"/>
  <c r="BE171"/>
  <c r="BE185"/>
  <c r="BE195"/>
  <c r="BE206"/>
  <c r="BE209"/>
  <c r="F55"/>
  <c r="BE80"/>
  <c r="BE85"/>
  <c r="BE91"/>
  <c r="BE102"/>
  <c r="BE105"/>
  <c r="BE117"/>
  <c r="BE123"/>
  <c r="BE126"/>
  <c r="BE130"/>
  <c r="BE136"/>
  <c r="BE144"/>
  <c r="BE146"/>
  <c r="BE150"/>
  <c r="BE161"/>
  <c r="BE163"/>
  <c r="BE169"/>
  <c r="BE175"/>
  <c r="BE177"/>
  <c r="BE181"/>
  <c r="J52"/>
  <c r="BE98"/>
  <c r="BE109"/>
  <c r="BE134"/>
  <c r="BE156"/>
  <c r="BE158"/>
  <c r="BE167"/>
  <c r="BE189"/>
  <c r="BE192"/>
  <c r="BE213"/>
  <c i="17" r="J30"/>
  <c i="2" r="F34"/>
  <c i="1" r="BA56"/>
  <c i="9" r="F38"/>
  <c i="1" r="BC64"/>
  <c i="11" r="F38"/>
  <c i="1" r="BC66"/>
  <c i="15" r="J36"/>
  <c i="1" r="AW71"/>
  <c i="17" r="F36"/>
  <c i="1" r="BC74"/>
  <c i="20" r="F39"/>
  <c i="1" r="BD77"/>
  <c i="21" r="F39"/>
  <c i="1" r="BD78"/>
  <c i="3" r="F37"/>
  <c i="1" r="BB57"/>
  <c i="7" r="F37"/>
  <c i="1" r="BD62"/>
  <c i="14" r="F39"/>
  <c i="1" r="BD70"/>
  <c i="16" r="F37"/>
  <c i="1" r="BB72"/>
  <c i="18" r="F37"/>
  <c i="1" r="BB75"/>
  <c i="19" r="F37"/>
  <c i="1" r="BB76"/>
  <c i="3" r="F36"/>
  <c i="1" r="BA57"/>
  <c i="4" r="F38"/>
  <c i="1" r="BC58"/>
  <c i="6" r="J36"/>
  <c i="1" r="AW60"/>
  <c i="8" r="F38"/>
  <c i="1" r="BC63"/>
  <c i="10" r="J36"/>
  <c i="1" r="AW65"/>
  <c i="12" r="J34"/>
  <c i="1" r="AW68"/>
  <c i="15" r="F39"/>
  <c i="1" r="BD71"/>
  <c i="20" r="J36"/>
  <c i="1" r="AW77"/>
  <c i="21" r="F36"/>
  <c i="1" r="BA78"/>
  <c i="2" r="J34"/>
  <c i="1" r="AW56"/>
  <c i="4" r="F37"/>
  <c i="1" r="BB58"/>
  <c i="5" r="F36"/>
  <c i="1" r="BA59"/>
  <c i="6" r="F38"/>
  <c i="1" r="BC60"/>
  <c i="9" r="F37"/>
  <c i="1" r="BB64"/>
  <c i="10" r="F37"/>
  <c i="1" r="BB65"/>
  <c i="10" r="J32"/>
  <c i="11" r="F39"/>
  <c i="1" r="BD66"/>
  <c i="12" r="F35"/>
  <c i="1" r="BB68"/>
  <c i="17" r="F37"/>
  <c i="1" r="BD74"/>
  <c i="19" r="J32"/>
  <c i="5" r="F37"/>
  <c i="1" r="BB59"/>
  <c i="6" r="F39"/>
  <c i="1" r="BD60"/>
  <c i="8" r="J36"/>
  <c i="1" r="AW63"/>
  <c i="10" r="F38"/>
  <c i="1" r="BC65"/>
  <c i="12" r="F36"/>
  <c i="1" r="BC68"/>
  <c i="19" r="J36"/>
  <c i="1" r="AW76"/>
  <c i="19" r="F38"/>
  <c i="1" r="BC76"/>
  <c i="20" r="F38"/>
  <c i="1" r="BC77"/>
  <c i="4" r="F36"/>
  <c i="1" r="BA58"/>
  <c i="5" r="J32"/>
  <c i="6" r="F37"/>
  <c i="1" r="BB60"/>
  <c i="8" r="F39"/>
  <c i="1" r="BD63"/>
  <c i="9" r="J32"/>
  <c i="11" r="F37"/>
  <c i="1" r="BB66"/>
  <c i="13" r="F36"/>
  <c i="1" r="BA69"/>
  <c i="15" r="F37"/>
  <c i="1" r="BB71"/>
  <c i="17" r="F34"/>
  <c i="1" r="BA74"/>
  <c i="21" r="J36"/>
  <c i="1" r="AW78"/>
  <c i="2" r="F37"/>
  <c i="1" r="BD56"/>
  <c i="9" r="F39"/>
  <c i="1" r="BD64"/>
  <c i="13" r="J36"/>
  <c i="1" r="AW69"/>
  <c i="14" r="F38"/>
  <c i="1" r="BC70"/>
  <c i="17" r="J34"/>
  <c i="1" r="AW74"/>
  <c i="20" r="F37"/>
  <c i="1" r="BB77"/>
  <c r="AS54"/>
  <c i="3" r="F38"/>
  <c i="1" r="BC57"/>
  <c i="4" r="F39"/>
  <c i="1" r="BD58"/>
  <c i="4" r="J32"/>
  <c i="6" r="F36"/>
  <c i="1" r="BA60"/>
  <c i="7" r="F36"/>
  <c i="1" r="BC62"/>
  <c i="13" r="F38"/>
  <c i="1" r="BC69"/>
  <c i="14" r="F36"/>
  <c i="1" r="BA70"/>
  <c i="13" r="J32"/>
  <c i="15" r="F38"/>
  <c i="1" r="BC71"/>
  <c i="12" r="J30"/>
  <c i="3" r="J36"/>
  <c i="1" r="AW57"/>
  <c i="5" r="F38"/>
  <c i="1" r="BC59"/>
  <c i="7" r="J30"/>
  <c i="9" r="J36"/>
  <c i="1" r="AW64"/>
  <c i="10" r="F36"/>
  <c i="1" r="BA65"/>
  <c i="12" r="F37"/>
  <c i="1" r="BD68"/>
  <c i="18" r="F36"/>
  <c i="1" r="BA75"/>
  <c i="19" r="F39"/>
  <c i="1" r="BD76"/>
  <c i="3" r="J32"/>
  <c i="8" r="J32"/>
  <c i="3" r="F39"/>
  <c i="1" r="BD57"/>
  <c i="5" r="F39"/>
  <c i="1" r="BD59"/>
  <c i="8" r="F36"/>
  <c i="1" r="BA63"/>
  <c i="9" r="F36"/>
  <c i="1" r="BA64"/>
  <c i="10" r="F39"/>
  <c i="1" r="BD65"/>
  <c i="12" r="F34"/>
  <c i="1" r="BA68"/>
  <c i="16" r="F38"/>
  <c i="1" r="BC72"/>
  <c i="18" r="J32"/>
  <c i="4" r="J36"/>
  <c i="1" r="AW58"/>
  <c i="7" r="J34"/>
  <c i="1" r="AW62"/>
  <c i="14" r="F37"/>
  <c i="1" r="BB70"/>
  <c i="16" r="J36"/>
  <c i="1" r="AW72"/>
  <c i="17" r="F35"/>
  <c i="1" r="BB74"/>
  <c i="20" r="F36"/>
  <c i="1" r="BA77"/>
  <c i="20" r="J32"/>
  <c i="2" r="F35"/>
  <c i="1" r="BB56"/>
  <c i="11" r="F36"/>
  <c i="1" r="BA66"/>
  <c i="13" r="F39"/>
  <c i="1" r="BD69"/>
  <c i="14" r="J32"/>
  <c i="16" r="F36"/>
  <c i="1" r="BA72"/>
  <c i="18" r="J36"/>
  <c i="1" r="AW75"/>
  <c i="18" r="F39"/>
  <c i="1" r="BD75"/>
  <c i="21" r="F38"/>
  <c i="1" r="BC78"/>
  <c i="2" r="J30"/>
  <c i="5" r="J36"/>
  <c i="1" r="AW59"/>
  <c i="7" r="F34"/>
  <c i="1" r="BA62"/>
  <c i="8" r="F37"/>
  <c i="1" r="BB63"/>
  <c i="11" r="J36"/>
  <c i="1" r="AW66"/>
  <c i="14" r="J36"/>
  <c i="1" r="AW70"/>
  <c i="16" r="F39"/>
  <c i="1" r="BD72"/>
  <c i="19" r="F36"/>
  <c i="1" r="BA76"/>
  <c i="21" r="F37"/>
  <c i="1" r="BB78"/>
  <c i="15" r="J32"/>
  <c i="2" r="F36"/>
  <c i="1" r="BC56"/>
  <c i="7" r="F35"/>
  <c i="1" r="BB62"/>
  <c i="13" r="F37"/>
  <c i="1" r="BB69"/>
  <c i="15" r="F36"/>
  <c i="1" r="BA71"/>
  <c i="18" r="F38"/>
  <c i="1" r="BC75"/>
  <c l="1" r="AG57"/>
  <c r="AG74"/>
  <c r="AG63"/>
  <c r="AG71"/>
  <c r="AG68"/>
  <c r="AG75"/>
  <c r="AG76"/>
  <c i="21" r="BK89"/>
  <c r="J89"/>
  <c r="J64"/>
  <c i="1" r="AG77"/>
  <c i="16" r="BK88"/>
  <c r="J88"/>
  <c r="J63"/>
  <c i="1" r="AG70"/>
  <c r="AG69"/>
  <c i="11" r="BK88"/>
  <c r="J88"/>
  <c r="J63"/>
  <c i="1" r="AG65"/>
  <c r="AG64"/>
  <c r="AG62"/>
  <c i="6" r="BK88"/>
  <c r="J88"/>
  <c i="1" r="AG59"/>
  <c r="AG58"/>
  <c r="AG56"/>
  <c r="AU67"/>
  <c i="3" r="F35"/>
  <c i="1" r="AZ57"/>
  <c i="6" r="F35"/>
  <c i="1" r="AZ60"/>
  <c r="BA55"/>
  <c i="6" r="J32"/>
  <c i="1" r="AG60"/>
  <c r="AG55"/>
  <c i="7" r="F33"/>
  <c i="1" r="AZ62"/>
  <c i="11" r="F35"/>
  <c i="1" r="AZ66"/>
  <c i="13" r="F35"/>
  <c i="1" r="AZ69"/>
  <c i="14" r="F35"/>
  <c i="1" r="AZ70"/>
  <c i="16" r="J35"/>
  <c i="1" r="AV72"/>
  <c r="AT72"/>
  <c r="BB67"/>
  <c r="AX67"/>
  <c i="17" r="F33"/>
  <c i="1" r="AZ74"/>
  <c r="BB73"/>
  <c r="AX73"/>
  <c r="BC55"/>
  <c r="AY55"/>
  <c r="BA67"/>
  <c r="AW67"/>
  <c r="BA73"/>
  <c r="AW73"/>
  <c r="AU55"/>
  <c i="4" r="F35"/>
  <c i="1" r="AZ58"/>
  <c i="5" r="J35"/>
  <c i="1" r="AV59"/>
  <c r="AT59"/>
  <c r="AN59"/>
  <c r="BB55"/>
  <c r="AX55"/>
  <c i="8" r="F35"/>
  <c i="1" r="AZ63"/>
  <c i="9" r="F35"/>
  <c i="1" r="AZ64"/>
  <c i="10" r="F35"/>
  <c i="1" r="AZ65"/>
  <c i="11" r="J35"/>
  <c i="1" r="AV66"/>
  <c r="AT66"/>
  <c i="14" r="J35"/>
  <c i="1" r="AV70"/>
  <c r="AT70"/>
  <c r="AN70"/>
  <c i="15" r="J35"/>
  <c i="1" r="AV71"/>
  <c r="AT71"/>
  <c r="AN71"/>
  <c r="BD67"/>
  <c i="16" r="F35"/>
  <c i="1" r="AZ72"/>
  <c i="19" r="F35"/>
  <c i="1" r="AZ76"/>
  <c i="20" r="J35"/>
  <c i="1" r="AV77"/>
  <c r="AT77"/>
  <c r="AN77"/>
  <c r="BC73"/>
  <c r="AY73"/>
  <c i="5" r="F35"/>
  <c i="1" r="AZ59"/>
  <c r="BA61"/>
  <c r="AW61"/>
  <c i="21" r="J35"/>
  <c i="1" r="AV78"/>
  <c r="AT78"/>
  <c r="AU73"/>
  <c i="4" r="J35"/>
  <c i="1" r="AV58"/>
  <c r="AT58"/>
  <c r="AN58"/>
  <c i="6" r="J35"/>
  <c i="1" r="AV60"/>
  <c r="AT60"/>
  <c r="BD55"/>
  <c i="7" r="J33"/>
  <c i="1" r="AV62"/>
  <c r="AT62"/>
  <c r="AN62"/>
  <c r="BD61"/>
  <c i="13" r="J35"/>
  <c i="1" r="AV69"/>
  <c r="AT69"/>
  <c r="AN69"/>
  <c i="15" r="F35"/>
  <c i="1" r="AZ71"/>
  <c r="BC67"/>
  <c r="AY67"/>
  <c i="18" r="F35"/>
  <c i="1" r="AZ75"/>
  <c i="19" r="J35"/>
  <c i="1" r="AV76"/>
  <c r="AT76"/>
  <c r="AN76"/>
  <c i="21" r="F35"/>
  <c i="1" r="AZ78"/>
  <c i="2" r="F33"/>
  <c i="1" r="AZ56"/>
  <c i="12" r="F33"/>
  <c i="1" r="AZ68"/>
  <c r="AU61"/>
  <c i="2" r="J33"/>
  <c i="1" r="AV56"/>
  <c r="AT56"/>
  <c r="AN56"/>
  <c i="8" r="J35"/>
  <c i="1" r="AV63"/>
  <c r="AT63"/>
  <c r="AN63"/>
  <c i="9" r="J35"/>
  <c i="1" r="AV64"/>
  <c r="AT64"/>
  <c r="AN64"/>
  <c i="10" r="J35"/>
  <c i="1" r="AV65"/>
  <c r="AT65"/>
  <c r="AN65"/>
  <c r="BB61"/>
  <c r="AX61"/>
  <c i="12" r="J33"/>
  <c i="1" r="AV68"/>
  <c r="AT68"/>
  <c r="AN68"/>
  <c i="18" r="J35"/>
  <c i="1" r="AV75"/>
  <c r="AT75"/>
  <c r="AN75"/>
  <c i="20" r="F35"/>
  <c i="1" r="AZ77"/>
  <c r="BD73"/>
  <c i="3" r="J35"/>
  <c i="1" r="AV57"/>
  <c r="AT57"/>
  <c r="AN57"/>
  <c r="BC61"/>
  <c r="AY61"/>
  <c i="17" r="J33"/>
  <c i="1" r="AV74"/>
  <c r="AT74"/>
  <c r="AN74"/>
  <c i="21" l="1" r="BK88"/>
  <c r="J88"/>
  <c i="20" r="J41"/>
  <c i="19" r="J41"/>
  <c i="18" r="J41"/>
  <c i="17" r="J39"/>
  <c i="15" r="J41"/>
  <c i="14" r="J41"/>
  <c i="13" r="J41"/>
  <c i="12" r="J39"/>
  <c i="10" r="J41"/>
  <c i="9" r="J41"/>
  <c i="8" r="J41"/>
  <c i="1" r="AN60"/>
  <c i="6" r="J63"/>
  <c i="7" r="J39"/>
  <c i="6" r="J41"/>
  <c i="5" r="J41"/>
  <c i="4" r="J41"/>
  <c i="3" r="J41"/>
  <c i="2" r="J39"/>
  <c i="1" r="AZ55"/>
  <c r="AV55"/>
  <c i="16" r="J32"/>
  <c i="1" r="AG72"/>
  <c r="AG67"/>
  <c r="AZ73"/>
  <c r="AV73"/>
  <c r="AT73"/>
  <c r="AU54"/>
  <c i="11" r="J32"/>
  <c i="1" r="AG66"/>
  <c r="AG61"/>
  <c r="BB54"/>
  <c r="AX54"/>
  <c r="BA54"/>
  <c r="AW54"/>
  <c r="AK30"/>
  <c r="AW55"/>
  <c r="AZ67"/>
  <c r="AV67"/>
  <c r="AT67"/>
  <c r="BD54"/>
  <c r="W33"/>
  <c i="21" r="J32"/>
  <c i="1" r="AG78"/>
  <c r="AG73"/>
  <c r="AZ61"/>
  <c r="AV61"/>
  <c r="AT61"/>
  <c r="BC54"/>
  <c r="W32"/>
  <c i="21" l="1" r="J41"/>
  <c r="J63"/>
  <c i="1" r="AN67"/>
  <c i="16" r="J41"/>
  <c i="1" r="AN72"/>
  <c r="AN61"/>
  <c i="11" r="J41"/>
  <c i="1" r="AN66"/>
  <c r="AN78"/>
  <c r="AN73"/>
  <c r="AT55"/>
  <c r="W30"/>
  <c r="AG54"/>
  <c r="AZ54"/>
  <c r="W29"/>
  <c r="AY54"/>
  <c r="W31"/>
  <c l="1" r="AN55"/>
  <c r="AK26"/>
  <c r="AV54"/>
  <c r="AK29"/>
  <c r="AK35"/>
  <c l="1"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<sst xmlns="http://schemas.openxmlformats.org/spreadsheetml/2006/main">
  <si>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</si>
  <si>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</si>
  <si>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</si>
  <si>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</si>
  <si>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</si>
  <si>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{ef81af59-dd67-4bb8-af40-89d083401e47}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</si>
  <si>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</si>
  <si>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</si>
  <si>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</si>
  <si>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</si>
  <si>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</si>
  <si>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</si>
  <si>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</si>
  <si>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</si>
  <si>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117-3268-22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</si>
  <si>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</si>
  <si>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</si>
  <si>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Větrolamy TEO 2 a TEO 3, LBK 4b a IP 26, 27, 28 a 33 v k.ú. Vítonice u Znojma</t>
  </si>
  <si>
    <t>KSO:</t>
  </si>
  <si>
    <t/>
  </si>
  <si>
    <t>CC-CZ:</t>
  </si>
  <si>
    <t>Místo:</t>
  </si>
  <si>
    <t>Vítonice u Znojma</t>
  </si>
  <si>
    <t>Datum:</t>
  </si>
  <si>
    <t>22. 4. 2022</t>
  </si>
  <si>
    <t>Zadavatel:</t>
  </si>
  <si>
    <t>IČ:</t>
  </si>
  <si>
    <t>01312774</t>
  </si>
  <si>
    <t>ČR-Státní pozemkový úřad</t>
  </si>
  <si>
    <t>DIČ:</t>
  </si>
  <si>
    <t>Uchazeč:</t>
  </si>
  <si>
    <t>Vyplň údaj</t>
  </si>
  <si>
    <t>Projektant:</t>
  </si>
  <si>
    <t>41601483</t>
  </si>
  <si>
    <t>AGROPROJEKT PSO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</si>
  <si>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</si>
  <si>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</si>
  <si>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</si>
  <si>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</si>
  <si>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</si>
  <si>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</si>
  <si>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</si>
  <si>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</si>
  <si>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</si>
  <si>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</si>
  <si>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</si>
  <si>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</si>
  <si>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</si>
  <si>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</si>
  <si>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</si>
  <si>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</si>
  <si>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</si>
  <si>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</si>
  <si>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</si>
  <si>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</si>
  <si>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</si>
  <si>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</si>
  <si>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</si>
  <si>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</si>
  <si>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</si>
  <si>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</si>
  <si>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</si>
  <si>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</si>
  <si>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</si>
  <si>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</si>
  <si>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</si>
  <si>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</si>
  <si>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</si>
  <si>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</si>
  <si>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</si>
  <si>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</si>
  <si>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</si>
  <si>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</si>
  <si>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</si>
  <si>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</si>
  <si>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</si>
  <si>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</si>
  <si>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SO-01</t>
  </si>
  <si>
    <t>Lokální biokoridor LBK 4b</t>
  </si>
  <si>
    <t>STA</t>
  </si>
  <si>
    <t>1</t>
  </si>
  <si>
    <t>{1f8cab40-a51f-4c53-8bd3-48d0d6dc7319}</t>
  </si>
  <si>
    <t>2</t>
  </si>
  <si>
    <t>/</t>
  </si>
  <si>
    <t>Soupis</t>
  </si>
  <si>
    <t>###NOINSERT###</t>
  </si>
  <si>
    <t>SO-011</t>
  </si>
  <si>
    <t>1. rok pěstební péče</t>
  </si>
  <si>
    <t>{636604b1-2227-405b-83db-2016e0bab523}</t>
  </si>
  <si>
    <t>SO-012</t>
  </si>
  <si>
    <t>2. rok pěstební péče</t>
  </si>
  <si>
    <t>{b6f57df9-1b72-4f47-8498-40e5331d27e2}</t>
  </si>
  <si>
    <t>SO-013</t>
  </si>
  <si>
    <t>3. rok pěstební péče</t>
  </si>
  <si>
    <t>{28a0fd1d-7b25-410d-9899-c89c5d1e7002}</t>
  </si>
  <si>
    <t>VRN</t>
  </si>
  <si>
    <t>Vedlejší rozpočtové náklady</t>
  </si>
  <si>
    <t>{40fd922f-9e9e-4982-956c-6e6a11ecc45a}</t>
  </si>
  <si>
    <t>SO-02</t>
  </si>
  <si>
    <t>Větrolam TEO-2</t>
  </si>
  <si>
    <t>{4e4609a9-ae66-482c-92ed-868e57f847a4}</t>
  </si>
  <si>
    <t>SO-021</t>
  </si>
  <si>
    <t>{a2046ec0-370e-42b9-af57-9170e1a9ace1}</t>
  </si>
  <si>
    <t>SO-022</t>
  </si>
  <si>
    <t>{bbe9d3f0-52e9-4a0c-a03f-f56c6cea74e2}</t>
  </si>
  <si>
    <t>SO-023</t>
  </si>
  <si>
    <t>{25767e52-5faf-4ec3-ae67-4b2ba25f4585}</t>
  </si>
  <si>
    <t>{78c4ee12-8d12-46cb-98b3-5ef30c3a5384}</t>
  </si>
  <si>
    <t>SO-03</t>
  </si>
  <si>
    <t>Větrolam TEO-3</t>
  </si>
  <si>
    <t>{25778015-c337-49a9-9a12-569d567e4d72}</t>
  </si>
  <si>
    <t>SO-031</t>
  </si>
  <si>
    <t>{2331ead6-421b-4770-8191-910f8106751f}</t>
  </si>
  <si>
    <t>SO-032</t>
  </si>
  <si>
    <t>{9eda52c9-5fec-4d26-8dab-af98e9ca53c7}</t>
  </si>
  <si>
    <t>SO-033</t>
  </si>
  <si>
    <t>{741bc3a3-cb9b-400f-a637-53e1ed8f32fb}</t>
  </si>
  <si>
    <t>{c46aa70e-d699-4694-bfb3-7013546bad93}</t>
  </si>
  <si>
    <t>SO-04</t>
  </si>
  <si>
    <t>Interakční prvky IP 26, IP 27, IP 28, IP 33</t>
  </si>
  <si>
    <t>{66646004-238e-415c-9040-6de275ce4c34}</t>
  </si>
  <si>
    <t>SO-041</t>
  </si>
  <si>
    <t>{35ecbffb-fa9d-41e3-8971-21279a5b5e00}</t>
  </si>
  <si>
    <t>SO-042</t>
  </si>
  <si>
    <t>{9fc61797-8adc-47b1-8020-6aa510a6710f}</t>
  </si>
  <si>
    <t>SO-043</t>
  </si>
  <si>
    <t>{ca2eee86-db43-420e-9c6e-97aa13cfb96c}</t>
  </si>
  <si>
    <t>{46454990-845a-4ba4-bc4b-d5213be65a56}</t>
  </si>
  <si>
    <t>KRYCÍ LIST SOUPISU PRACÍ</t>
  </si>
  <si>
    <t>Objekt:</t>
  </si>
  <si>
    <t>SO-01 - Lokální biokoridor LBK 4b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</si>
  <si>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</si>
  <si>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</si>
  <si>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</si>
  <si>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</si>
  <si>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</si>
  <si>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</si>
  <si>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</si>
  <si>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</si>
  <si>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</si>
  <si>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</si>
  <si>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</si>
  <si>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</si>
  <si>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</si>
  <si>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</si>
  <si>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</si>
  <si>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</si>
  <si>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</si>
  <si>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</si>
  <si>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184802111</t>
  </si>
  <si>
    <t>Chemické odplevelení před založením kultury nad 20 m2 postřikem na široko v rovině a svahu do 1:5</t>
  </si>
  <si>
    <t>m2</t>
  </si>
  <si>
    <t>4</t>
  </si>
  <si>
    <t>ROZPOCET</t>
  </si>
  <si>
    <t>-71179703</t>
  </si>
  <si>
    <t>PP</t>
  </si>
  <si>
    <t>Chemické odplevelení půdy před založením kultury, trávníku nebo zpevněných ploch o výměře jednotlivě přes 20 m2 v rovině nebo na svahu do 1:5 postřikem na široko</t>
  </si>
  <si>
    <t>183403112</t>
  </si>
  <si>
    <t>Obdělání půdy oráním na hl přes 0,1 do 0,2 m v rovině a svahu do 1:5</t>
  </si>
  <si>
    <t>CS ÚRS 2022 01</t>
  </si>
  <si>
    <t>-1162816326</t>
  </si>
  <si>
    <t>Obdělání půdy oráním hl. přes 100 do 200 mm v rovině nebo na svahu do 1:5</t>
  </si>
  <si>
    <t>Online PSC</t>
  </si>
  <si>
    <t>https://podminky.urs.cz/item/CS_URS_2022_01/183403112</t>
  </si>
  <si>
    <t>3</t>
  </si>
  <si>
    <t>183403151</t>
  </si>
  <si>
    <t>Obdělání půdy smykováním v rovině a svahu do 1:5</t>
  </si>
  <si>
    <t>2024496114</t>
  </si>
  <si>
    <t>Obdělání půdy smykováním v rovině nebo na svahu do 1:5</t>
  </si>
  <si>
    <t>https://podminky.urs.cz/item/CS_URS_2022_01/183403151</t>
  </si>
  <si>
    <t>183403152</t>
  </si>
  <si>
    <t>Obdělání půdy vláčením v rovině a svahu do 1:5</t>
  </si>
  <si>
    <t>-474952266</t>
  </si>
  <si>
    <t>Obdělání půdy vláčením v rovině nebo na svahu do 1:5</t>
  </si>
  <si>
    <t>https://podminky.urs.cz/item/CS_URS_2022_01/183403152</t>
  </si>
  <si>
    <t>5</t>
  </si>
  <si>
    <t>181451121</t>
  </si>
  <si>
    <t>Založení lučního trávníku výsevem pl přes 1000 m2 v rovině a ve svahu do 1:5</t>
  </si>
  <si>
    <t>-393411771</t>
  </si>
  <si>
    <t>Založení trávníku na půdě předem připravené plochy přes 1000 m2 výsevem včetně utažení lučního v rovině nebo na svahu do 1:5</t>
  </si>
  <si>
    <t>https://podminky.urs.cz/item/CS_URS_2022_01/181451121</t>
  </si>
  <si>
    <t>VV</t>
  </si>
  <si>
    <t>18366-4970</t>
  </si>
  <si>
    <t>6</t>
  </si>
  <si>
    <t>M</t>
  </si>
  <si>
    <t>00572472</t>
  </si>
  <si>
    <t>osivo směs travní krajinná-rovinná</t>
  </si>
  <si>
    <t>kg</t>
  </si>
  <si>
    <t>8</t>
  </si>
  <si>
    <t>889338031</t>
  </si>
  <si>
    <t>13396/100*2,5</t>
  </si>
  <si>
    <t>7</t>
  </si>
  <si>
    <t>185802113</t>
  </si>
  <si>
    <t>Hnojení půdy umělým hnojivem na široko v rovině a svahu do 1:5</t>
  </si>
  <si>
    <t>t</t>
  </si>
  <si>
    <t>-487000527</t>
  </si>
  <si>
    <t>Hnojení půdy nebo trávníku v rovině nebo na svahu do 1:5 umělým hnojivem na široko</t>
  </si>
  <si>
    <t>https://podminky.urs.cz/item/CS_URS_2022_01/185802113</t>
  </si>
  <si>
    <t>"aplikace půdního kondicionéru 100g/m2" (4970)*0,0001</t>
  </si>
  <si>
    <t>25111111_D</t>
  </si>
  <si>
    <t>půdní kondicionér na bázi silkátových koloidů (aplikace půdního kondicionéru viz. TZ)</t>
  </si>
  <si>
    <t>1564435578</t>
  </si>
  <si>
    <t>půdní kondicionér na bázi silkátových koloidů</t>
  </si>
  <si>
    <t>"100g/m2" (4970)*0,0001*1000</t>
  </si>
  <si>
    <t>9</t>
  </si>
  <si>
    <t>183101113</t>
  </si>
  <si>
    <t>Hloubení jamek bez výměny půdy zeminy tř 1 až 4 obj přes 0,02 do 0,05 m3 v rovině a svahu do 1:5</t>
  </si>
  <si>
    <t>kus</t>
  </si>
  <si>
    <t>-152736460</t>
  </si>
  <si>
    <t>Hloubení jamek pro vysazování rostlin v zemině tř.1 až 4 bez výměny půdy v rovině nebo na svahu do 1:5, objemu přes 0,02 do 0,05 m3</t>
  </si>
  <si>
    <t>https://podminky.urs.cz/item/CS_URS_2022_01/183101113</t>
  </si>
  <si>
    <t>"Keře a stromovité keře, keře" 380+5520+1050</t>
  </si>
  <si>
    <t>10</t>
  </si>
  <si>
    <t>183101114</t>
  </si>
  <si>
    <t>Hloubení jamek bez výměny půdy zeminy tř 1 až 4 obj přes 0,05 do 0,125 m3 v rovině a svahu do 1:5</t>
  </si>
  <si>
    <t>11903643</t>
  </si>
  <si>
    <t>Hloubení jamek pro vysazování rostlin v zemině tř.1 až 4 bez výměny půdy v rovině nebo na svahu do 1:5, objemu přes 0,05 do 0,125 m3</t>
  </si>
  <si>
    <t>https://podminky.urs.cz/item/CS_URS_2022_01/183101114</t>
  </si>
  <si>
    <t>"stromy" 1000</t>
  </si>
  <si>
    <t>11</t>
  </si>
  <si>
    <t>185802114</t>
  </si>
  <si>
    <t>Hnojení půdy umělým hnojivem k jednotlivým rostlinám v rovině a svahu do 1:5</t>
  </si>
  <si>
    <t>886245458</t>
  </si>
  <si>
    <t>Hnojení půdy nebo trávníku v rovině nebo na svahu do 1:5 umělým hnojivem s rozdělením k jednotlivým rostlinám</t>
  </si>
  <si>
    <t>https://podminky.urs.cz/item/CS_URS_2022_01/185802114</t>
  </si>
  <si>
    <t>(1000+380+5520+1050)*50/1000000</t>
  </si>
  <si>
    <t>12</t>
  </si>
  <si>
    <t>25191155_D</t>
  </si>
  <si>
    <t>hnojivo průmyslové</t>
  </si>
  <si>
    <t>-1835922533</t>
  </si>
  <si>
    <t>(1000+380+5520+1050)*50/1000</t>
  </si>
  <si>
    <t>13</t>
  </si>
  <si>
    <t>185802114_D</t>
  </si>
  <si>
    <t>-1922685394</t>
  </si>
  <si>
    <t>"aplikace hydrogelu" (7950)*30/1000000</t>
  </si>
  <si>
    <t>14</t>
  </si>
  <si>
    <t>251111110_D</t>
  </si>
  <si>
    <t>půdní kondicionér/hydroabsorbent (aplikace půdního kondicionéru viz. TZ)</t>
  </si>
  <si>
    <t>355715175</t>
  </si>
  <si>
    <t>hydrogel (bal. 25 kg)</t>
  </si>
  <si>
    <t>"k dřevinám jednotlivě; stromy cca 30g/ks; keře 30g/ks" ((1000*30)+(6950*30))/1000</t>
  </si>
  <si>
    <t>184102111</t>
  </si>
  <si>
    <t>Výsadba dřeviny s balem D přes 0,1 do 0,2 m do jamky se zalitím v rovině a svahu do 1:5</t>
  </si>
  <si>
    <t>-1018958224</t>
  </si>
  <si>
    <t>Výsadba dřeviny s balem do předem vyhloubené jamky se zalitím v rovině nebo na svahu do 1:5, při průměru balu přes 100 do 200 mm</t>
  </si>
  <si>
    <t>https://podminky.urs.cz/item/CS_URS_2022_01/184102111</t>
  </si>
  <si>
    <t>"stromy listnaté do skupin; keře a stromovité keře" 1000+380</t>
  </si>
  <si>
    <t>16</t>
  </si>
  <si>
    <t>184102110</t>
  </si>
  <si>
    <t>Výsadba dřeviny s balem D do 0,1 m do jamky se zalitím v rovině a svahu do 1:5</t>
  </si>
  <si>
    <t>-808048852</t>
  </si>
  <si>
    <t>Výsadba dřeviny s balem do předem vyhloubené jamky se zalitím v rovině nebo na svahu do 1:5, při průměru balu do 100 mm</t>
  </si>
  <si>
    <t>https://podminky.urs.cz/item/CS_URS_2022_01/184102110</t>
  </si>
  <si>
    <t>"keře podsadbové a keře výplňové" 5520+1050</t>
  </si>
  <si>
    <t>17</t>
  </si>
  <si>
    <t>0265117DD</t>
  </si>
  <si>
    <t>Acer platanoides (javor mléč); 150 - 200 cm; ZB</t>
  </si>
  <si>
    <t>39422310</t>
  </si>
  <si>
    <t>18</t>
  </si>
  <si>
    <t>0265118DD</t>
  </si>
  <si>
    <t>Carpinus betulus (habr obecný); 150 - 200 cm; ZB</t>
  </si>
  <si>
    <t>1340634181</t>
  </si>
  <si>
    <t>19</t>
  </si>
  <si>
    <t>0265119DD</t>
  </si>
  <si>
    <t>Prunus avium (třešeň ptačí); 150 - 200 cm; ZB</t>
  </si>
  <si>
    <t>1313903449</t>
  </si>
  <si>
    <t>20</t>
  </si>
  <si>
    <t>0265120DD</t>
  </si>
  <si>
    <t>Quercus petraea (dub zimní); 150 - 200 cm; ZB</t>
  </si>
  <si>
    <t>-877532158</t>
  </si>
  <si>
    <t>0265122DD</t>
  </si>
  <si>
    <t>Sorbus torminalis (jeřáb břek); 150 - 200 cm; ZB</t>
  </si>
  <si>
    <t>-2049896165</t>
  </si>
  <si>
    <t>22</t>
  </si>
  <si>
    <t>0265123DD</t>
  </si>
  <si>
    <t>Tilia cordata (lípa malolistá); 150 - 200 cm; ZB</t>
  </si>
  <si>
    <t>1317842981</t>
  </si>
  <si>
    <t>23</t>
  </si>
  <si>
    <t>0265217_D</t>
  </si>
  <si>
    <t>Acer campestre (javor babyka); 81-120 cm; KK</t>
  </si>
  <si>
    <t>912179199</t>
  </si>
  <si>
    <t>24</t>
  </si>
  <si>
    <t>0265125_D</t>
  </si>
  <si>
    <t>Crataegus monogyna (hloh jednosemenný); 81-120 cm; KK</t>
  </si>
  <si>
    <t>1721912103</t>
  </si>
  <si>
    <t>25</t>
  </si>
  <si>
    <t>0265230_D</t>
  </si>
  <si>
    <t>Prunus mahaleb (mahalebka obecná); 81-120 cm; KK</t>
  </si>
  <si>
    <t>1897248388</t>
  </si>
  <si>
    <t>48</t>
  </si>
  <si>
    <t>0265161_D</t>
  </si>
  <si>
    <t>Cornus sanguinea (svída obecná); 40-60 cm; KK</t>
  </si>
  <si>
    <t>1082920438</t>
  </si>
  <si>
    <t>27</t>
  </si>
  <si>
    <t>0265113_D</t>
  </si>
  <si>
    <t>Ligustrum vulgare (ptačí zob); 40-60 cm; KK</t>
  </si>
  <si>
    <t>-364983998</t>
  </si>
  <si>
    <t>28</t>
  </si>
  <si>
    <t>0265132_D</t>
  </si>
  <si>
    <t>Lonicera xylosteum (zimolez obecný); 40-60 cm; KK</t>
  </si>
  <si>
    <t>1204998490</t>
  </si>
  <si>
    <t>29</t>
  </si>
  <si>
    <t>0265127_D</t>
  </si>
  <si>
    <t>Prunus spinosa (trnka obecná); 40-60 cm; KK</t>
  </si>
  <si>
    <t>-1201995302</t>
  </si>
  <si>
    <t>520+265</t>
  </si>
  <si>
    <t>30</t>
  </si>
  <si>
    <t>0265140_D</t>
  </si>
  <si>
    <t>Salix purpurea (vrba nachová); 40-60 cm; KK</t>
  </si>
  <si>
    <t>-731797708</t>
  </si>
  <si>
    <t>31</t>
  </si>
  <si>
    <t>0265114_D</t>
  </si>
  <si>
    <t>Rosa canina (růže šípková); 40-60 cm; KK</t>
  </si>
  <si>
    <t>2120394639</t>
  </si>
  <si>
    <t>32</t>
  </si>
  <si>
    <t>0265115_D</t>
  </si>
  <si>
    <t>Evonymus europaea (brslen evropský); 40-60 cm; KK</t>
  </si>
  <si>
    <t>1852854475</t>
  </si>
  <si>
    <t>33</t>
  </si>
  <si>
    <t>0265126_D</t>
  </si>
  <si>
    <t>Corylus avellana (líska obecná); 40-60 cm; KK</t>
  </si>
  <si>
    <t>-1759226292</t>
  </si>
  <si>
    <t>34</t>
  </si>
  <si>
    <t>0265133_D</t>
  </si>
  <si>
    <t>Viburnum lantana (kalina tušalaj); 40-60 cm; KK</t>
  </si>
  <si>
    <t>-1989784247</t>
  </si>
  <si>
    <t>35</t>
  </si>
  <si>
    <t>184215112</t>
  </si>
  <si>
    <t>Ukotvení kmene dřevin jedním kůlem D do 0,1 m dl přes 1 do 2 m</t>
  </si>
  <si>
    <t>-487879828</t>
  </si>
  <si>
    <t>Ukotvení dřeviny kůly jedním kůlem, délky přes 1 do 2 m</t>
  </si>
  <si>
    <t>https://podminky.urs.cz/item/CS_URS_2022_01/184215112</t>
  </si>
  <si>
    <t>"stromy do skupin a stromovité keře" 1000+380</t>
  </si>
  <si>
    <t>36</t>
  </si>
  <si>
    <t>184807912_D</t>
  </si>
  <si>
    <t>Kůl l 1,5 m D 40 až 60 mm k sazenici 1 až 3 leté</t>
  </si>
  <si>
    <t>76774459</t>
  </si>
  <si>
    <t>Dodání a osazení kůlu k sazenici délky 1,5 m, průměru od 40 do 60 mm, s upevněním sazenice ke kůlu motouzem, sazenice1 až 3 leté</t>
  </si>
  <si>
    <t>37</t>
  </si>
  <si>
    <t>184813121</t>
  </si>
  <si>
    <t>Ochrana dřevin před okusem ručně pletivem v rovině a svahu do 1:5</t>
  </si>
  <si>
    <t>2086153506</t>
  </si>
  <si>
    <t>Ochrana dřevin před okusem zvěří ručně v rovině nebo ve svahu do 1:5, pletivem, výšky do 2 m</t>
  </si>
  <si>
    <t>https://podminky.urs.cz/item/CS_URS_2022_01/184813121</t>
  </si>
  <si>
    <t>"jen stromy do skupin" 1000</t>
  </si>
  <si>
    <t>38</t>
  </si>
  <si>
    <t>184813133</t>
  </si>
  <si>
    <t>Ochrana listnatých dřevin do 70 cm před okusem chemickým nátěrem v rovině a svahu do 1:5</t>
  </si>
  <si>
    <t>100 kus</t>
  </si>
  <si>
    <t>174919072</t>
  </si>
  <si>
    <t>Ochrana dřevin před okusem zvěří chemicky nátěrem, v rovině nebo ve svahu do 1:5 listnatých, výšky do 70 cm</t>
  </si>
  <si>
    <t>https://podminky.urs.cz/item/CS_URS_2022_01/184813133</t>
  </si>
  <si>
    <t>"Keře"(5520+1050)/100</t>
  </si>
  <si>
    <t>39</t>
  </si>
  <si>
    <t>184813134</t>
  </si>
  <si>
    <t>Ochrana listnatých dřevin přes 70 cm před okusem chemickým nátěrem v rovině a svahu do 1:5</t>
  </si>
  <si>
    <t>-436066883</t>
  </si>
  <si>
    <t>Ochrana dřevin před okusem zvěří chemicky nátěrem, v rovině nebo ve svahu do 1:5 listnatých, výšky přes 70 cm</t>
  </si>
  <si>
    <t>https://podminky.urs.cz/item/CS_URS_2022_01/184813134</t>
  </si>
  <si>
    <t>"Keře a stromovité keře do skupin" (380)/100</t>
  </si>
  <si>
    <t>40</t>
  </si>
  <si>
    <t>184911421</t>
  </si>
  <si>
    <t>Mulčování rostlin kůrou tl do 0,1 m v rovině a svahu do 1:5</t>
  </si>
  <si>
    <t>-1464235914</t>
  </si>
  <si>
    <t>Mulčování vysazených rostlin mulčovací kůrou, tl. do 100 mm v rovině nebo na svahu do 1:5</t>
  </si>
  <si>
    <t>https://podminky.urs.cz/item/CS_URS_2022_01/184911421</t>
  </si>
  <si>
    <t>41</t>
  </si>
  <si>
    <t>103911001_D</t>
  </si>
  <si>
    <t>štěpka mulčovací VL</t>
  </si>
  <si>
    <t>m3</t>
  </si>
  <si>
    <t>-634033241</t>
  </si>
  <si>
    <t xml:space="preserve">štěpka mulčovací VL </t>
  </si>
  <si>
    <t>4970/10</t>
  </si>
  <si>
    <t>42</t>
  </si>
  <si>
    <t>185804312</t>
  </si>
  <si>
    <t>Zalití rostlin vodou plocha přes 20 m2</t>
  </si>
  <si>
    <t>2001972692</t>
  </si>
  <si>
    <t>Zalití rostlin vodou plochy záhonů jednotlivě přes 20 m2</t>
  </si>
  <si>
    <t>https://podminky.urs.cz/item/CS_URS_2022_01/185804312</t>
  </si>
  <si>
    <t>"stromy a keř. stromy 15l a keře 5l (2x)" ((1000+380)*0,015+(5520+1050)*0,005)*2</t>
  </si>
  <si>
    <t>43</t>
  </si>
  <si>
    <t>185851121</t>
  </si>
  <si>
    <t>Dovoz vody pro zálivku rostlin za vzdálenost do 1000 m</t>
  </si>
  <si>
    <t>641655125</t>
  </si>
  <si>
    <t>Dovoz vody pro zálivku rostlin na vzdálenost do 1000 m</t>
  </si>
  <si>
    <t>https://podminky.urs.cz/item/CS_URS_2022_01/185851121</t>
  </si>
  <si>
    <t>44</t>
  </si>
  <si>
    <t>185851129</t>
  </si>
  <si>
    <t>Příplatek k dovozu vody pro zálivku rostlin do 1000 m ZKD 1000 m</t>
  </si>
  <si>
    <t>-606960574</t>
  </si>
  <si>
    <t>Dovoz vody pro zálivku rostlin Příplatek k ceně za každých dalších i započatých 1000 m</t>
  </si>
  <si>
    <t>https://podminky.urs.cz/item/CS_URS_2022_01/185851129</t>
  </si>
  <si>
    <t>"+ 4km" 4*107,1</t>
  </si>
  <si>
    <t>45</t>
  </si>
  <si>
    <t>348951250_D</t>
  </si>
  <si>
    <t>Osazení oplocení lesních kultur výšky do 1,5 m s drátěným pletivem</t>
  </si>
  <si>
    <t>m</t>
  </si>
  <si>
    <t>-1397948962</t>
  </si>
  <si>
    <t>Osazení oplocení lesních kultur včetně dřevěných kůlů průměru do 120 mm, v osové vzdálenosti 3 m (kůly hoblované, nebo štípaná z tvrdého dřeva) v oplocení výšky 1,6 m s drátěným pletivem</t>
  </si>
  <si>
    <t>"hoblované kůly lze nahradit štípanými kůly z tvrdého dřeva (akát, dub), lesnické pletivo výšky 1,6 m" 1962</t>
  </si>
  <si>
    <t>46</t>
  </si>
  <si>
    <t>348952262</t>
  </si>
  <si>
    <t>Osazení vrat z plotových tyček výšky do 1,5 m plochy do 10 m2</t>
  </si>
  <si>
    <t>-73839859</t>
  </si>
  <si>
    <t>Osazení oplocení lesních kultur vrata z plotových tyček výšky do 1,5 m plochy přes 2 do 10 m2</t>
  </si>
  <si>
    <t>https://podminky.urs.cz/item/CS_URS_2022_01/348952262</t>
  </si>
  <si>
    <t>"8ks bran šířky cca 4m" 4*10</t>
  </si>
  <si>
    <t>47</t>
  </si>
  <si>
    <t>998231311</t>
  </si>
  <si>
    <t>Přesun hmot pro sadovnické a krajinářské úpravy vodorovně do 5000 m</t>
  </si>
  <si>
    <t>-1381172829</t>
  </si>
  <si>
    <t>Přesun hmot pro sadovnické a krajinářské úpravy - strojně dopravní vzdálenost do 5000 m</t>
  </si>
  <si>
    <t>https://podminky.urs.cz/item/CS_URS_2022_01/998231311</t>
  </si>
  <si>
    <t>Soupis:</t>
  </si>
  <si>
    <t>SO-011 - 1. rok pěstební péče</t>
  </si>
  <si>
    <t>184851256</t>
  </si>
  <si>
    <t>Ruční ožínání sazenic celoplošné sklon do 1:5 střední viditelnost a v buřeně od 30 do 60 cm</t>
  </si>
  <si>
    <t>ha</t>
  </si>
  <si>
    <t>412896809</t>
  </si>
  <si>
    <t>Strojní ožínání sazenic celoplošné sklon do 1:5 při viditelnosti střední, výšky od 30 do 60 cm</t>
  </si>
  <si>
    <t>https://podminky.urs.cz/item/CS_URS_2022_01/184851256</t>
  </si>
  <si>
    <t>"ožínání plošných výsadeb (včetně okrajů vně plotu) 3x ročně" 13396*3*0,0001</t>
  </si>
  <si>
    <t>185804214</t>
  </si>
  <si>
    <t>Vypletí záhonu dřevin ve skupinách s naložením a odvozem odpadu do 20 km v rovině a svahu do 1:5</t>
  </si>
  <si>
    <t>1769531042</t>
  </si>
  <si>
    <t>Vypletí v rovině nebo na svahu do 1:5 dřevin ve skupinách</t>
  </si>
  <si>
    <t>https://podminky.urs.cz/item/CS_URS_2022_01/185804214</t>
  </si>
  <si>
    <t>"mulčovaná plocha"4970</t>
  </si>
  <si>
    <t>184911111</t>
  </si>
  <si>
    <t>Znovuuvázání dřeviny ke kůlům</t>
  </si>
  <si>
    <t>1477956405</t>
  </si>
  <si>
    <t>Znovuuvázání dřeviny jedním úvazkem ke stávajícímu kůlu</t>
  </si>
  <si>
    <t>https://podminky.urs.cz/item/CS_URS_2022_01/184911111</t>
  </si>
  <si>
    <t>"1x ročně" 1000+380</t>
  </si>
  <si>
    <t>184808211</t>
  </si>
  <si>
    <t>Ochrana sazenic proti škodám zvěří nátěrem nebo postřikem</t>
  </si>
  <si>
    <t>-485102678</t>
  </si>
  <si>
    <t>Ochrana sazenic proti škodám zvěří nátěrem nebo postřikem ochranným prostředkem</t>
  </si>
  <si>
    <t>https://podminky.urs.cz/item/CS_URS_2022_01/184808211</t>
  </si>
  <si>
    <t>"1x ročně" 7950</t>
  </si>
  <si>
    <t>1412974738</t>
  </si>
  <si>
    <t>"stromy 15l a keře 5l (10x)" ((1000+380)*0,015+(5520+1050)*0,005)*10</t>
  </si>
  <si>
    <t>-786942638</t>
  </si>
  <si>
    <t>886478162</t>
  </si>
  <si>
    <t>"+ 4km" 4*535,5</t>
  </si>
  <si>
    <t>SO-012 - 2. rok pěstební péče</t>
  </si>
  <si>
    <t>-1952000215</t>
  </si>
  <si>
    <t>"ožínání plošných výsadeb (včetně okrajů vně plotu) 3x ročně" 13396*2*0,0001</t>
  </si>
  <si>
    <t>-1066005539</t>
  </si>
  <si>
    <t>-572189907</t>
  </si>
  <si>
    <t>-864256696</t>
  </si>
  <si>
    <t>"stromy 15l a keře 5l (6x)" ((1000+380)*0,015+(5520+1050)*0,005)*6</t>
  </si>
  <si>
    <t>1014686093</t>
  </si>
  <si>
    <t>-36065184</t>
  </si>
  <si>
    <t>"+ 4km" 4*321,3</t>
  </si>
  <si>
    <t>SO-013 - 3. rok pěstební péče</t>
  </si>
  <si>
    <t>40034820</t>
  </si>
  <si>
    <t>1592047634</t>
  </si>
  <si>
    <t>715165525</t>
  </si>
  <si>
    <t>1688041016</t>
  </si>
  <si>
    <t>"stromy 15l a keře 5l (2x)" ((1000+380)*0,015+(5520+1050)*0,005)*2</t>
  </si>
  <si>
    <t>-2112701620</t>
  </si>
  <si>
    <t>-1468662411</t>
  </si>
  <si>
    <t>184806111</t>
  </si>
  <si>
    <t>Řez stromů netrnitých průklestem D koruny do 2 m</t>
  </si>
  <si>
    <t>-1438663705</t>
  </si>
  <si>
    <t>Řez stromů, keřů nebo růží průklestem stromů netrnitých, o průměru koruny do 2 m</t>
  </si>
  <si>
    <t>https://podminky.urs.cz/item/CS_URS_2022_01/184806111</t>
  </si>
  <si>
    <t>"podle potřeby; cca 1/2 stromů" (1000+380)/2</t>
  </si>
  <si>
    <t>VRN - Vedlejší rozpočtové náklady</t>
  </si>
  <si>
    <t xml:space="preserve">    VRN1 - Průzkumné, geodetické a projektové práce</t>
  </si>
  <si>
    <t xml:space="preserve">    VRN9 - Ostatní náklady</t>
  </si>
  <si>
    <t>VRN1</t>
  </si>
  <si>
    <t>Průzkumné, geodetické a projektové práce</t>
  </si>
  <si>
    <t>011002000</t>
  </si>
  <si>
    <t>Průzkumné práce</t>
  </si>
  <si>
    <t>soubor</t>
  </si>
  <si>
    <t>1024</t>
  </si>
  <si>
    <t>-1658681364</t>
  </si>
  <si>
    <t>https://podminky.urs.cz/item/CS_URS_2022_01/011002000</t>
  </si>
  <si>
    <t>"Náklady na přezkoumání podkladů objednatele o stavu inženýrských sítí"</t>
  </si>
  <si>
    <t>"na staveništi nebo dotčených stavbou i mimo území staveniště, kontrola"</t>
  </si>
  <si>
    <t>"a vytyčení jejich skutečné trasy a provedení ochranných opatření pro"</t>
  </si>
  <si>
    <t>"zabezpečení stávajících inženýrských sítí(např. chráničky, panely apod.)" 1</t>
  </si>
  <si>
    <t>011303000</t>
  </si>
  <si>
    <t>Archeologická činnost bez rozlišení</t>
  </si>
  <si>
    <t>366322288</t>
  </si>
  <si>
    <t>https://podminky.urs.cz/item/CS_URS_2022_01/011303000</t>
  </si>
  <si>
    <t>01210300_D1</t>
  </si>
  <si>
    <t>Geodetické práce před výstavbou</t>
  </si>
  <si>
    <t>-1476804230</t>
  </si>
  <si>
    <t>"Vytyčení pozemku a výsadeb; vytyčení inž. sítí" 1</t>
  </si>
  <si>
    <t>VRN9</t>
  </si>
  <si>
    <t>Ostatní náklady</t>
  </si>
  <si>
    <t>091504000</t>
  </si>
  <si>
    <t>Náklady související s publikační činností</t>
  </si>
  <si>
    <t>-2004100883</t>
  </si>
  <si>
    <t>https://podminky.urs.cz/item/CS_URS_2022_01/091504000</t>
  </si>
  <si>
    <t>"informační cedule (způsob financování) dle zadání" 1</t>
  </si>
  <si>
    <t>SO-02 - Větrolam TEO-2</t>
  </si>
  <si>
    <t>-1353774438</t>
  </si>
  <si>
    <t>1406026224</t>
  </si>
  <si>
    <t>-995083278</t>
  </si>
  <si>
    <t>1322412645</t>
  </si>
  <si>
    <t>-1799293985</t>
  </si>
  <si>
    <t>12361-3395</t>
  </si>
  <si>
    <t>-1604896626</t>
  </si>
  <si>
    <t>8966/100*2,5</t>
  </si>
  <si>
    <t>-1238071786</t>
  </si>
  <si>
    <t>"aplikace půdního kondicionéru 100g/m2" (3396)*0,0001</t>
  </si>
  <si>
    <t>-318382069</t>
  </si>
  <si>
    <t>"100g/m2" (3396)*0,0001*1000</t>
  </si>
  <si>
    <t>-126603937</t>
  </si>
  <si>
    <t>"Keře a stromovité keře, keře" 270+3800+660</t>
  </si>
  <si>
    <t>-386819223</t>
  </si>
  <si>
    <t>"stromy" 680</t>
  </si>
  <si>
    <t>1730023461</t>
  </si>
  <si>
    <t>(680+270+3800+660)*50/1000000</t>
  </si>
  <si>
    <t>2093893784</t>
  </si>
  <si>
    <t>(680+270+3800+660)*50/1000</t>
  </si>
  <si>
    <t>449125879</t>
  </si>
  <si>
    <t>"aplikace hydrogelu" (5410)*30/1000000</t>
  </si>
  <si>
    <t>-800389737</t>
  </si>
  <si>
    <t>"k dřevinám jednotlivě; stromy cca 30g/ks; keře 30g/ks" ((680*30)+((270+3800+660)*30))/1000</t>
  </si>
  <si>
    <t>1485144771</t>
  </si>
  <si>
    <t>"stromy listnaté do skupin; keře a stromovité keře" 680+270</t>
  </si>
  <si>
    <t>343668164</t>
  </si>
  <si>
    <t>"keře podsadbové a keře výplňové" 3800+660</t>
  </si>
  <si>
    <t>-1459212035</t>
  </si>
  <si>
    <t>-369554986</t>
  </si>
  <si>
    <t>1159458276</t>
  </si>
  <si>
    <t>-1679089855</t>
  </si>
  <si>
    <t>1047511572</t>
  </si>
  <si>
    <t>-314687078</t>
  </si>
  <si>
    <t>1530645137</t>
  </si>
  <si>
    <t>-364564328</t>
  </si>
  <si>
    <t>-596906974</t>
  </si>
  <si>
    <t>1977162721</t>
  </si>
  <si>
    <t>-346872157</t>
  </si>
  <si>
    <t>-2107721475</t>
  </si>
  <si>
    <t>497069680</t>
  </si>
  <si>
    <t>360+170</t>
  </si>
  <si>
    <t>-320135999</t>
  </si>
  <si>
    <t>-25920558</t>
  </si>
  <si>
    <t>-1654097159</t>
  </si>
  <si>
    <t>-502523382</t>
  </si>
  <si>
    <t>1103177781</t>
  </si>
  <si>
    <t>-783503202</t>
  </si>
  <si>
    <t>"stromy do skupin a stromovité keře" 680+270</t>
  </si>
  <si>
    <t>329938505</t>
  </si>
  <si>
    <t>-1592232751</t>
  </si>
  <si>
    <t>"jen stromy do skupin" 680</t>
  </si>
  <si>
    <t>-877767705</t>
  </si>
  <si>
    <t>"Keře"(3800+660)/100</t>
  </si>
  <si>
    <t>1251446916</t>
  </si>
  <si>
    <t>"Keře a stromovité keře do skupin" (270)/100</t>
  </si>
  <si>
    <t>1954497939</t>
  </si>
  <si>
    <t>1331797476</t>
  </si>
  <si>
    <t>3395/10</t>
  </si>
  <si>
    <t>531788908</t>
  </si>
  <si>
    <t>"stromy a keř. stromy 15l a keře 5l (2x)" ((680+270)*0,015+(3800+660)*0,005)*2</t>
  </si>
  <si>
    <t>1622001917</t>
  </si>
  <si>
    <t>-1069959461</t>
  </si>
  <si>
    <t>"+ 4km" 4*73,1</t>
  </si>
  <si>
    <t>-404780827</t>
  </si>
  <si>
    <t>"hoblované kůly lze nahradit štípanými kůly z tvrdého dřeva (akát, dub), lesnické pletivo výšky 1,6 m" 1310</t>
  </si>
  <si>
    <t>1670516204</t>
  </si>
  <si>
    <t>"8ks bran šířky cca 4m" 4*6</t>
  </si>
  <si>
    <t>-1102287869</t>
  </si>
  <si>
    <t>SO-021 - 1. rok pěstební péče</t>
  </si>
  <si>
    <t>-56569005</t>
  </si>
  <si>
    <t>"ožínání plošných výsadeb (včetně okrajů vně plotu) 3x ročně" 8966*3*0,0001</t>
  </si>
  <si>
    <t>1637305366</t>
  </si>
  <si>
    <t>"mulčovaná plocha"3395</t>
  </si>
  <si>
    <t>-1626071274</t>
  </si>
  <si>
    <t>"1x ročně" 680+270</t>
  </si>
  <si>
    <t>1703476663</t>
  </si>
  <si>
    <t>"1x ročně" 5410</t>
  </si>
  <si>
    <t>-972624617</t>
  </si>
  <si>
    <t>"stromy 15l a keře 5l (10x)" ((380+270)*0,015+(3800+660)*0,005)*10</t>
  </si>
  <si>
    <t>637789898</t>
  </si>
  <si>
    <t>2103211411</t>
  </si>
  <si>
    <t>"+ 4km" 4*320,5</t>
  </si>
  <si>
    <t>SO-022 - 2. rok pěstební péče</t>
  </si>
  <si>
    <t>-1395820197</t>
  </si>
  <si>
    <t>"ožínání plošných výsadeb (včetně okrajů vně plotu) 3x ročně" 8966*2*0,0001</t>
  </si>
  <si>
    <t>-1267926778</t>
  </si>
  <si>
    <t>1738606933</t>
  </si>
  <si>
    <t>1364719150</t>
  </si>
  <si>
    <t>"stromy 15l a keře 5l (6x)" ((380+270)*0,015+(3800+660)*0,005)*6</t>
  </si>
  <si>
    <t>-637467077</t>
  </si>
  <si>
    <t>-1585610282</t>
  </si>
  <si>
    <t>"+ 4km" 4*192,3</t>
  </si>
  <si>
    <t>SO-023 - 3. rok pěstební péče</t>
  </si>
  <si>
    <t>-841938228</t>
  </si>
  <si>
    <t>-502762859</t>
  </si>
  <si>
    <t>1193674290</t>
  </si>
  <si>
    <t>1900777338</t>
  </si>
  <si>
    <t>"stromy 15l a keře 5l (2x)" ((380+270)*0,015+(3800+660)*0,005)*2</t>
  </si>
  <si>
    <t>1488504380</t>
  </si>
  <si>
    <t>1200130250</t>
  </si>
  <si>
    <t>"+ 4km" 4*64,1</t>
  </si>
  <si>
    <t>-231894021</t>
  </si>
  <si>
    <t>"podle potřeby; cca 1/2 stromů" (680+270)/2</t>
  </si>
  <si>
    <t>841418950</t>
  </si>
  <si>
    <t>-1046722122</t>
  </si>
  <si>
    <t>01210300_D2</t>
  </si>
  <si>
    <t>-1745649607</t>
  </si>
  <si>
    <t>-452844413</t>
  </si>
  <si>
    <t>SO-03 - Větrolam TEO-3</t>
  </si>
  <si>
    <t>1079822723</t>
  </si>
  <si>
    <t>1569592567</t>
  </si>
  <si>
    <t>-121543422</t>
  </si>
  <si>
    <t>-890527891</t>
  </si>
  <si>
    <t>1147341051</t>
  </si>
  <si>
    <t>14503-3888</t>
  </si>
  <si>
    <t>538692621</t>
  </si>
  <si>
    <t>10615/100*2,5</t>
  </si>
  <si>
    <t>-804758202</t>
  </si>
  <si>
    <t>"aplikace půdního kondicionéru 100g/m2" (3888)*0,0001</t>
  </si>
  <si>
    <t>-1258406203</t>
  </si>
  <si>
    <t>"100g/m2" (3888)*0,0001*1000</t>
  </si>
  <si>
    <t>-1907806288</t>
  </si>
  <si>
    <t>"Keře a stromovité keře, keře" 290+4360+770</t>
  </si>
  <si>
    <t>939295129</t>
  </si>
  <si>
    <t>"stromy" 800</t>
  </si>
  <si>
    <t>-776602556</t>
  </si>
  <si>
    <t>(800+290+4360+770)*50/1000000</t>
  </si>
  <si>
    <t>482656925</t>
  </si>
  <si>
    <t>(800+290+4360+770)*50/1000</t>
  </si>
  <si>
    <t>1362261297</t>
  </si>
  <si>
    <t>"aplikace hydrogelu" (6220)*30/1000000</t>
  </si>
  <si>
    <t>1079549077</t>
  </si>
  <si>
    <t>"k dřevinám jednotlivě; stromy cca 30g/ks; keře 30g/ks" ((6220)*30)/1000</t>
  </si>
  <si>
    <t>-1475831086</t>
  </si>
  <si>
    <t>"stromy listnaté do skupin; keře a stromovité keře" 800+290</t>
  </si>
  <si>
    <t>-785990849</t>
  </si>
  <si>
    <t>"keře podsadbové a keře výplňové" 4360+770</t>
  </si>
  <si>
    <t>3315714</t>
  </si>
  <si>
    <t>-1516933343</t>
  </si>
  <si>
    <t>-147360445</t>
  </si>
  <si>
    <t>1376554145</t>
  </si>
  <si>
    <t>1215117283</t>
  </si>
  <si>
    <t>1055826423</t>
  </si>
  <si>
    <t>-1926511536</t>
  </si>
  <si>
    <t>-586383211</t>
  </si>
  <si>
    <t>597862942</t>
  </si>
  <si>
    <t>-915416471</t>
  </si>
  <si>
    <t>1220844266</t>
  </si>
  <si>
    <t>-86003409</t>
  </si>
  <si>
    <t>1275023917</t>
  </si>
  <si>
    <t>440+195</t>
  </si>
  <si>
    <t>977485599</t>
  </si>
  <si>
    <t>1376419619</t>
  </si>
  <si>
    <t>-626031644</t>
  </si>
  <si>
    <t>-1302742227</t>
  </si>
  <si>
    <t>1132964084</t>
  </si>
  <si>
    <t>1382181620</t>
  </si>
  <si>
    <t>"stromy do skupin a stromovité keře" 800+290</t>
  </si>
  <si>
    <t>-2092447431</t>
  </si>
  <si>
    <t>-1239191263</t>
  </si>
  <si>
    <t>"jen stromy do skupin" 800</t>
  </si>
  <si>
    <t>-1179899980</t>
  </si>
  <si>
    <t>"Keře"(4360+770)/100</t>
  </si>
  <si>
    <t>-114272143</t>
  </si>
  <si>
    <t>"Keře a stromovité keře do skupin" (290)/100</t>
  </si>
  <si>
    <t>603169342</t>
  </si>
  <si>
    <t>-1138573897</t>
  </si>
  <si>
    <t>3888/10</t>
  </si>
  <si>
    <t>117994877</t>
  </si>
  <si>
    <t>"stromy a keř. stromy 15l a keře 5l (2x)" ((800+290)*0,015+(4360+770)*0,005)*2</t>
  </si>
  <si>
    <t>1024747620</t>
  </si>
  <si>
    <t>423867810</t>
  </si>
  <si>
    <t>"+ 4km" 4*84</t>
  </si>
  <si>
    <t>-1806537339</t>
  </si>
  <si>
    <t>"hoblované kůly lze nahradit štípanými kůly z tvrdého dřeva (akát, dub), lesnické pletivo výšky 1,6 m" 1488</t>
  </si>
  <si>
    <t>116886167</t>
  </si>
  <si>
    <t>-977923367</t>
  </si>
  <si>
    <t>SO-031 - 1. rok pěstební péče</t>
  </si>
  <si>
    <t>337964740</t>
  </si>
  <si>
    <t>"ožínání plošných výsadeb (včetně okrajů vně plotu) 3x ročně" 10615*3*0,0001</t>
  </si>
  <si>
    <t>1142336868</t>
  </si>
  <si>
    <t>"mulčovaná plocha"3888</t>
  </si>
  <si>
    <t>1202833361</t>
  </si>
  <si>
    <t>"1x ročně" 800+290</t>
  </si>
  <si>
    <t>-488586188</t>
  </si>
  <si>
    <t>"1x ročně" 6220</t>
  </si>
  <si>
    <t>-76501744</t>
  </si>
  <si>
    <t>"stromy 15l a keře 5l (10x)" ((800+290)*0,015+(4360+770)*0,005)*10</t>
  </si>
  <si>
    <t>-2066003626</t>
  </si>
  <si>
    <t>-1936518163</t>
  </si>
  <si>
    <t>"+ 4km" 4*420</t>
  </si>
  <si>
    <t>SO-032 - 2. rok pěstební péče</t>
  </si>
  <si>
    <t>1854603850</t>
  </si>
  <si>
    <t>-689532924</t>
  </si>
  <si>
    <t>-2040209558</t>
  </si>
  <si>
    <t>1252486141</t>
  </si>
  <si>
    <t>"stromy 15l a keře 5l (6x)" ((800+290)*0,015+(4360+770)*0,005)*6</t>
  </si>
  <si>
    <t>499363923</t>
  </si>
  <si>
    <t>479590809</t>
  </si>
  <si>
    <t>"+ 4km" 4*252</t>
  </si>
  <si>
    <t>SO-033 - 3. rok pěstební péče</t>
  </si>
  <si>
    <t>1575411186</t>
  </si>
  <si>
    <t>1356336052</t>
  </si>
  <si>
    <t>1310539863</t>
  </si>
  <si>
    <t>452875664</t>
  </si>
  <si>
    <t>"stromy 15l a keře 5l (2x)" ((800+290)*0,015+(4360+770)*0,005)*2</t>
  </si>
  <si>
    <t>1008176349</t>
  </si>
  <si>
    <t>984379154</t>
  </si>
  <si>
    <t>112331087</t>
  </si>
  <si>
    <t>"podle potřeby; cca 1/2 stromů" (800+290)/2</t>
  </si>
  <si>
    <t>1324931555</t>
  </si>
  <si>
    <t>506508567</t>
  </si>
  <si>
    <t>01210300_D3</t>
  </si>
  <si>
    <t>1688719747</t>
  </si>
  <si>
    <t>-400941587</t>
  </si>
  <si>
    <t>SO-04 - Interakční prvky IP 26, IP 27, IP 28, IP 33</t>
  </si>
  <si>
    <t>-732017031</t>
  </si>
  <si>
    <t>"IP 26, 27, 28 a 33" 14360+9690+13089+5884</t>
  </si>
  <si>
    <t>1383383535</t>
  </si>
  <si>
    <t>1963376276</t>
  </si>
  <si>
    <t>612034006</t>
  </si>
  <si>
    <t>-26319640</t>
  </si>
  <si>
    <t>"IP 26, 27, 28 a 33" (396+249+497+155)+(13964+9441+12592+5729)</t>
  </si>
  <si>
    <t>2127460732</t>
  </si>
  <si>
    <t>"založení trávobylinného podrostu viz TZ u IP 26, 27, 28 a 33" 1297/100*2,5</t>
  </si>
  <si>
    <t>00572521_R</t>
  </si>
  <si>
    <t xml:space="preserve">osivo trávobylinná louka </t>
  </si>
  <si>
    <t>-2012869703</t>
  </si>
  <si>
    <t>(13964+9441+12592+5729)/(1000/4)</t>
  </si>
  <si>
    <t xml:space="preserve">"květnatá louka -  viz TZ u IP 26, 27, 28 a 33"; 4-6g/m2" </t>
  </si>
  <si>
    <t>1333477216</t>
  </si>
  <si>
    <t>"aplikace půdního kondicionéru 100g/m2 v jednotlivých oplocenkách" (1297)*0,0001</t>
  </si>
  <si>
    <t>-1389227001</t>
  </si>
  <si>
    <t>"100g/m2" (1297)*0,0001*1000</t>
  </si>
  <si>
    <t>626385553</t>
  </si>
  <si>
    <t xml:space="preserve">"Keře  - IP 26, 27, 28 a 33" 97+61+122+39</t>
  </si>
  <si>
    <t>-1234073553</t>
  </si>
  <si>
    <t>(319)*50/1000000</t>
  </si>
  <si>
    <t>-1683172100</t>
  </si>
  <si>
    <t>(390)*50/1000</t>
  </si>
  <si>
    <t>1047392147</t>
  </si>
  <si>
    <t>"aplikace hydrogelu" (390)*30/1000000</t>
  </si>
  <si>
    <t>152552646</t>
  </si>
  <si>
    <t xml:space="preserve"> (97+61+122+39)*30/1000</t>
  </si>
  <si>
    <t xml:space="preserve">"k dřevinám jednotlivě; keře 30g/ks" </t>
  </si>
  <si>
    <t>-576630545</t>
  </si>
  <si>
    <t>"CRM" 12+8+16+8</t>
  </si>
  <si>
    <t>-1770274830</t>
  </si>
  <si>
    <t>"COS, LV, PS, ROC, VL" 90+74+38+27+46</t>
  </si>
  <si>
    <t>1376303524</t>
  </si>
  <si>
    <t>-241011608</t>
  </si>
  <si>
    <t>1126579429</t>
  </si>
  <si>
    <t>-113432134</t>
  </si>
  <si>
    <t>905013753</t>
  </si>
  <si>
    <t>1569731374</t>
  </si>
  <si>
    <t>782855470</t>
  </si>
  <si>
    <t>"IP 26, 27, 28 a 33 - signalizační kůl ke každémi keři" 97+61+122+39</t>
  </si>
  <si>
    <t>1997537735</t>
  </si>
  <si>
    <t>-749690384</t>
  </si>
  <si>
    <t>"COS, LV, PS, ROC, VL" (90+74+38+27+46)/100</t>
  </si>
  <si>
    <t>-229823480</t>
  </si>
  <si>
    <t>"CRM" (12+8+16+8)/100</t>
  </si>
  <si>
    <t>1672085369</t>
  </si>
  <si>
    <t>-405696197</t>
  </si>
  <si>
    <t>319/10</t>
  </si>
  <si>
    <t>-1599285943</t>
  </si>
  <si>
    <t>"keře 5l (2x)" ((319)*0,005)*2</t>
  </si>
  <si>
    <t>-436974022</t>
  </si>
  <si>
    <t>1076081169</t>
  </si>
  <si>
    <t>"+ 4km" 4*3,19</t>
  </si>
  <si>
    <t>2009508558</t>
  </si>
  <si>
    <t>"hoblované kůly lze nahradit štípanými kůly z tvrdého dřeva (akát, dub), lesnické pletivo výšky 1,6 m" 228+143+286+88</t>
  </si>
  <si>
    <t>-1915416330</t>
  </si>
  <si>
    <t>"8ks bran šířky cca 4m" 4*(8+5+10+3)</t>
  </si>
  <si>
    <t>1967878096</t>
  </si>
  <si>
    <t>SO-041 - 1. rok pěstební péče</t>
  </si>
  <si>
    <t>-1056049738</t>
  </si>
  <si>
    <t>"ožínání plošných výsadeb (včetně okrajů vně plotu) 3x ročně" (396+249+497+156)*3*0,0001</t>
  </si>
  <si>
    <t>111151231</t>
  </si>
  <si>
    <t>Pokosení trávníku lučního pl do 10000 m2 s odvozem do 20 km v rovině a svahu do 1:5</t>
  </si>
  <si>
    <t>302487183</t>
  </si>
  <si>
    <t>Pokosení trávníku při souvislé ploše přes 1000 do 10000 m2 lučního v rovině nebo svahu do 1:5</t>
  </si>
  <si>
    <t>https://podminky.urs.cz/item/CS_URS_2022_01/111151231</t>
  </si>
  <si>
    <t>"kosení květnaté louky 2x ročně" (13964+9441+12592+5729)*2</t>
  </si>
  <si>
    <t>171201211_R</t>
  </si>
  <si>
    <t>Poplatek za uložení shrabku v kompostárně</t>
  </si>
  <si>
    <t>1684791917</t>
  </si>
  <si>
    <t>"včetně odvozu do 30 km" (41726)/10000*2</t>
  </si>
  <si>
    <t>Součet</t>
  </si>
  <si>
    <t>-259526259</t>
  </si>
  <si>
    <t>"mulčovaná plocha v oplocenkách"319</t>
  </si>
  <si>
    <t>250144950</t>
  </si>
  <si>
    <t>"1x ročně; kontrola signalizačních kůlu; kontrola oplocenek" 97+61+122+39</t>
  </si>
  <si>
    <t>-1633863653</t>
  </si>
  <si>
    <t>"1x ročně" 97+61+122+39</t>
  </si>
  <si>
    <t>1184271903</t>
  </si>
  <si>
    <t>"keře 5l (10x)" ((97+61+122+39)*0,005)*10</t>
  </si>
  <si>
    <t>1878645756</t>
  </si>
  <si>
    <t>1997478449</t>
  </si>
  <si>
    <t>"+ 4km" 4*15,95</t>
  </si>
  <si>
    <t>SO-042 - 2. rok pěstební péče</t>
  </si>
  <si>
    <t>1584944336</t>
  </si>
  <si>
    <t>"ožínání plošných výsadeb (včetně okrajů vně plotu) 2x ročně" (396+249+497+156)*2*0,0001</t>
  </si>
  <si>
    <t>752105539</t>
  </si>
  <si>
    <t>502789349</t>
  </si>
  <si>
    <t>170575718</t>
  </si>
  <si>
    <t>880762782</t>
  </si>
  <si>
    <t>-1374295473</t>
  </si>
  <si>
    <t>"keře 5l (6x)" ((97+61+122+39)*0,005)*6</t>
  </si>
  <si>
    <t>-1562574283</t>
  </si>
  <si>
    <t>209222827</t>
  </si>
  <si>
    <t>"+ 4km" 4*9,57</t>
  </si>
  <si>
    <t>SO-043 - 3. rok pěstební péče</t>
  </si>
  <si>
    <t>172226979</t>
  </si>
  <si>
    <t>-1005668874</t>
  </si>
  <si>
    <t>1635822754</t>
  </si>
  <si>
    <t>-1202237812</t>
  </si>
  <si>
    <t>464957627</t>
  </si>
  <si>
    <t>1257538229</t>
  </si>
  <si>
    <t>"keře 5l (2x)" ((97+61+122+39)*0,005)*2</t>
  </si>
  <si>
    <t>650046368</t>
  </si>
  <si>
    <t>-904569681</t>
  </si>
  <si>
    <t>-351373259</t>
  </si>
  <si>
    <t>-631863299</t>
  </si>
  <si>
    <t>01210300_D4</t>
  </si>
  <si>
    <t>-1974257270</t>
  </si>
  <si>
    <t>-1558358831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</si>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</sst>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50505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6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/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8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8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167" fontId="6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6" fillId="0" borderId="4" xfId="0" applyFont="1" applyBorder="1" applyAlignment="1">
      <alignment vertical="center"/>
    </xf>
    <xf numFmtId="0" fontId="6" fillId="0" borderId="1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16" xfId="0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</xf>
    <xf numFmtId="0" fontId="6" fillId="0" borderId="22" xfId="0" applyFont="1" applyBorder="1" applyAlignment="1" applyProtection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horizontal="left" vertical="center"/>
    </xf>
    <xf numFmtId="0" fontId="8" fillId="0" borderId="21" xfId="0" applyFont="1" applyBorder="1" applyAlignment="1" applyProtection="1">
      <alignment vertical="center"/>
    </xf>
    <xf numFmtId="4" fontId="8" fillId="0" borderId="21" xfId="0" applyNumberFormat="1" applyFont="1" applyBorder="1" applyAlignment="1" applyProtection="1">
      <alignment vertical="center"/>
    </xf>
    <xf numFmtId="0" fontId="8" fillId="0" borderId="4" xfId="0" applyFont="1" applyBorder="1" applyAlignment="1">
      <alignment vertical="center"/>
    </xf>
    <xf numFmtId="0" fontId="9" fillId="0" borderId="4" xfId="0" applyFont="1" applyBorder="1" applyAlignment="1" applyProtection="1"/>
    <xf numFmtId="0" fontId="9" fillId="0" borderId="0" xfId="0" applyFont="1" applyAlignment="1" applyProtection="1"/>
    <xf numFmtId="0" fontId="9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left"/>
    </xf>
    <xf numFmtId="0" fontId="9" fillId="0" borderId="0" xfId="0" applyFont="1" applyAlignment="1" applyProtection="1">
      <protection locked="0"/>
    </xf>
    <xf numFmtId="4" fontId="7" fillId="0" borderId="0" xfId="0" applyNumberFormat="1" applyFont="1" applyAlignment="1" applyProtection="1"/>
    <xf numFmtId="0" fontId="9" fillId="0" borderId="4" xfId="0" applyFont="1" applyBorder="1" applyAlignment="1"/>
    <xf numFmtId="0" fontId="9" fillId="0" borderId="15" xfId="0" applyFont="1" applyBorder="1" applyAlignment="1" applyProtection="1"/>
    <xf numFmtId="0" fontId="9" fillId="0" borderId="0" xfId="0" applyFont="1" applyBorder="1" applyAlignment="1" applyProtection="1"/>
    <xf numFmtId="166" fontId="9" fillId="0" borderId="0" xfId="0" applyNumberFormat="1" applyFont="1" applyBorder="1" applyAlignment="1" applyProtection="1"/>
    <xf numFmtId="166" fontId="9" fillId="0" borderId="16" xfId="0" applyNumberFormat="1" applyFont="1" applyBorder="1" applyAlignment="1" applyProtection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styles" Target="styles.xml" /><Relationship Id="rId24" Type="http://schemas.openxmlformats.org/officeDocument/2006/relationships/theme" Target="theme/theme1.xml" /><Relationship Id="rId25" Type="http://schemas.openxmlformats.org/officeDocument/2006/relationships/calcChain" Target="calcChain.xml" /><Relationship Id="rId2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84851256" TargetMode="External" /><Relationship Id="rId2" Type="http://schemas.openxmlformats.org/officeDocument/2006/relationships/hyperlink" Target="https://podminky.urs.cz/item/CS_URS_2022_01/184911111" TargetMode="External" /><Relationship Id="rId3" Type="http://schemas.openxmlformats.org/officeDocument/2006/relationships/hyperlink" Target="https://podminky.urs.cz/item/CS_URS_2022_01/184808211" TargetMode="External" /><Relationship Id="rId4" Type="http://schemas.openxmlformats.org/officeDocument/2006/relationships/hyperlink" Target="https://podminky.urs.cz/item/CS_URS_2022_01/185804312" TargetMode="External" /><Relationship Id="rId5" Type="http://schemas.openxmlformats.org/officeDocument/2006/relationships/hyperlink" Target="https://podminky.urs.cz/item/CS_URS_2022_01/185851121" TargetMode="External" /><Relationship Id="rId6" Type="http://schemas.openxmlformats.org/officeDocument/2006/relationships/hyperlink" Target="https://podminky.urs.cz/item/CS_URS_2022_01/185851129" TargetMode="External" /><Relationship Id="rId7" Type="http://schemas.openxmlformats.org/officeDocument/2006/relationships/hyperlink" Target="https://podminky.urs.cz/item/CS_URS_2022_01/184806111" TargetMode="External" /><Relationship Id="rId8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011002000" TargetMode="External" /><Relationship Id="rId2" Type="http://schemas.openxmlformats.org/officeDocument/2006/relationships/hyperlink" Target="https://podminky.urs.cz/item/CS_URS_2022_01/011303000" TargetMode="External" /><Relationship Id="rId3" Type="http://schemas.openxmlformats.org/officeDocument/2006/relationships/hyperlink" Target="https://podminky.urs.cz/item/CS_URS_2022_01/091504000" TargetMode="External" /><Relationship Id="rId4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83403112" TargetMode="External" /><Relationship Id="rId2" Type="http://schemas.openxmlformats.org/officeDocument/2006/relationships/hyperlink" Target="https://podminky.urs.cz/item/CS_URS_2022_01/183403151" TargetMode="External" /><Relationship Id="rId3" Type="http://schemas.openxmlformats.org/officeDocument/2006/relationships/hyperlink" Target="https://podminky.urs.cz/item/CS_URS_2022_01/183403152" TargetMode="External" /><Relationship Id="rId4" Type="http://schemas.openxmlformats.org/officeDocument/2006/relationships/hyperlink" Target="https://podminky.urs.cz/item/CS_URS_2022_01/181451121" TargetMode="External" /><Relationship Id="rId5" Type="http://schemas.openxmlformats.org/officeDocument/2006/relationships/hyperlink" Target="https://podminky.urs.cz/item/CS_URS_2022_01/185802113" TargetMode="External" /><Relationship Id="rId6" Type="http://schemas.openxmlformats.org/officeDocument/2006/relationships/hyperlink" Target="https://podminky.urs.cz/item/CS_URS_2022_01/183101113" TargetMode="External" /><Relationship Id="rId7" Type="http://schemas.openxmlformats.org/officeDocument/2006/relationships/hyperlink" Target="https://podminky.urs.cz/item/CS_URS_2022_01/183101114" TargetMode="External" /><Relationship Id="rId8" Type="http://schemas.openxmlformats.org/officeDocument/2006/relationships/hyperlink" Target="https://podminky.urs.cz/item/CS_URS_2022_01/185802114" TargetMode="External" /><Relationship Id="rId9" Type="http://schemas.openxmlformats.org/officeDocument/2006/relationships/hyperlink" Target="https://podminky.urs.cz/item/CS_URS_2022_01/184102111" TargetMode="External" /><Relationship Id="rId10" Type="http://schemas.openxmlformats.org/officeDocument/2006/relationships/hyperlink" Target="https://podminky.urs.cz/item/CS_URS_2022_01/184102110" TargetMode="External" /><Relationship Id="rId11" Type="http://schemas.openxmlformats.org/officeDocument/2006/relationships/hyperlink" Target="https://podminky.urs.cz/item/CS_URS_2022_01/184215112" TargetMode="External" /><Relationship Id="rId12" Type="http://schemas.openxmlformats.org/officeDocument/2006/relationships/hyperlink" Target="https://podminky.urs.cz/item/CS_URS_2022_01/184813121" TargetMode="External" /><Relationship Id="rId13" Type="http://schemas.openxmlformats.org/officeDocument/2006/relationships/hyperlink" Target="https://podminky.urs.cz/item/CS_URS_2022_01/184813133" TargetMode="External" /><Relationship Id="rId14" Type="http://schemas.openxmlformats.org/officeDocument/2006/relationships/hyperlink" Target="https://podminky.urs.cz/item/CS_URS_2022_01/184813134" TargetMode="External" /><Relationship Id="rId15" Type="http://schemas.openxmlformats.org/officeDocument/2006/relationships/hyperlink" Target="https://podminky.urs.cz/item/CS_URS_2022_01/184911421" TargetMode="External" /><Relationship Id="rId16" Type="http://schemas.openxmlformats.org/officeDocument/2006/relationships/hyperlink" Target="https://podminky.urs.cz/item/CS_URS_2022_01/185804312" TargetMode="External" /><Relationship Id="rId17" Type="http://schemas.openxmlformats.org/officeDocument/2006/relationships/hyperlink" Target="https://podminky.urs.cz/item/CS_URS_2022_01/185851121" TargetMode="External" /><Relationship Id="rId18" Type="http://schemas.openxmlformats.org/officeDocument/2006/relationships/hyperlink" Target="https://podminky.urs.cz/item/CS_URS_2022_01/185851129" TargetMode="External" /><Relationship Id="rId19" Type="http://schemas.openxmlformats.org/officeDocument/2006/relationships/hyperlink" Target="https://podminky.urs.cz/item/CS_URS_2022_01/348952262" TargetMode="External" /><Relationship Id="rId20" Type="http://schemas.openxmlformats.org/officeDocument/2006/relationships/hyperlink" Target="https://podminky.urs.cz/item/CS_URS_2022_01/998231311" TargetMode="External" /><Relationship Id="rId2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84851256" TargetMode="External" /><Relationship Id="rId2" Type="http://schemas.openxmlformats.org/officeDocument/2006/relationships/hyperlink" Target="https://podminky.urs.cz/item/CS_URS_2022_01/185804214" TargetMode="External" /><Relationship Id="rId3" Type="http://schemas.openxmlformats.org/officeDocument/2006/relationships/hyperlink" Target="https://podminky.urs.cz/item/CS_URS_2022_01/184911111" TargetMode="External" /><Relationship Id="rId4" Type="http://schemas.openxmlformats.org/officeDocument/2006/relationships/hyperlink" Target="https://podminky.urs.cz/item/CS_URS_2022_01/184808211" TargetMode="External" /><Relationship Id="rId5" Type="http://schemas.openxmlformats.org/officeDocument/2006/relationships/hyperlink" Target="https://podminky.urs.cz/item/CS_URS_2022_01/185804312" TargetMode="External" /><Relationship Id="rId6" Type="http://schemas.openxmlformats.org/officeDocument/2006/relationships/hyperlink" Target="https://podminky.urs.cz/item/CS_URS_2022_01/185851121" TargetMode="External" /><Relationship Id="rId7" Type="http://schemas.openxmlformats.org/officeDocument/2006/relationships/hyperlink" Target="https://podminky.urs.cz/item/CS_URS_2022_01/185851129" TargetMode="External" /><Relationship Id="rId8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84851256" TargetMode="External" /><Relationship Id="rId2" Type="http://schemas.openxmlformats.org/officeDocument/2006/relationships/hyperlink" Target="https://podminky.urs.cz/item/CS_URS_2022_01/184911111" TargetMode="External" /><Relationship Id="rId3" Type="http://schemas.openxmlformats.org/officeDocument/2006/relationships/hyperlink" Target="https://podminky.urs.cz/item/CS_URS_2022_01/184808211" TargetMode="External" /><Relationship Id="rId4" Type="http://schemas.openxmlformats.org/officeDocument/2006/relationships/hyperlink" Target="https://podminky.urs.cz/item/CS_URS_2022_01/185804312" TargetMode="External" /><Relationship Id="rId5" Type="http://schemas.openxmlformats.org/officeDocument/2006/relationships/hyperlink" Target="https://podminky.urs.cz/item/CS_URS_2022_01/185851121" TargetMode="External" /><Relationship Id="rId6" Type="http://schemas.openxmlformats.org/officeDocument/2006/relationships/hyperlink" Target="https://podminky.urs.cz/item/CS_URS_2022_01/185851129" TargetMode="External" /><Relationship Id="rId7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84851256" TargetMode="External" /><Relationship Id="rId2" Type="http://schemas.openxmlformats.org/officeDocument/2006/relationships/hyperlink" Target="https://podminky.urs.cz/item/CS_URS_2022_01/184911111" TargetMode="External" /><Relationship Id="rId3" Type="http://schemas.openxmlformats.org/officeDocument/2006/relationships/hyperlink" Target="https://podminky.urs.cz/item/CS_URS_2022_01/184808211" TargetMode="External" /><Relationship Id="rId4" Type="http://schemas.openxmlformats.org/officeDocument/2006/relationships/hyperlink" Target="https://podminky.urs.cz/item/CS_URS_2022_01/185804312" TargetMode="External" /><Relationship Id="rId5" Type="http://schemas.openxmlformats.org/officeDocument/2006/relationships/hyperlink" Target="https://podminky.urs.cz/item/CS_URS_2022_01/185851121" TargetMode="External" /><Relationship Id="rId6" Type="http://schemas.openxmlformats.org/officeDocument/2006/relationships/hyperlink" Target="https://podminky.urs.cz/item/CS_URS_2022_01/185851129" TargetMode="External" /><Relationship Id="rId7" Type="http://schemas.openxmlformats.org/officeDocument/2006/relationships/hyperlink" Target="https://podminky.urs.cz/item/CS_URS_2022_01/184806111" TargetMode="External" /><Relationship Id="rId8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011002000" TargetMode="External" /><Relationship Id="rId2" Type="http://schemas.openxmlformats.org/officeDocument/2006/relationships/hyperlink" Target="https://podminky.urs.cz/item/CS_URS_2022_01/011303000" TargetMode="External" /><Relationship Id="rId3" Type="http://schemas.openxmlformats.org/officeDocument/2006/relationships/hyperlink" Target="https://podminky.urs.cz/item/CS_URS_2022_01/091504000" TargetMode="External" /><Relationship Id="rId4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83403112" TargetMode="External" /><Relationship Id="rId2" Type="http://schemas.openxmlformats.org/officeDocument/2006/relationships/hyperlink" Target="https://podminky.urs.cz/item/CS_URS_2022_01/183403151" TargetMode="External" /><Relationship Id="rId3" Type="http://schemas.openxmlformats.org/officeDocument/2006/relationships/hyperlink" Target="https://podminky.urs.cz/item/CS_URS_2022_01/183403152" TargetMode="External" /><Relationship Id="rId4" Type="http://schemas.openxmlformats.org/officeDocument/2006/relationships/hyperlink" Target="https://podminky.urs.cz/item/CS_URS_2022_01/181451121" TargetMode="External" /><Relationship Id="rId5" Type="http://schemas.openxmlformats.org/officeDocument/2006/relationships/hyperlink" Target="https://podminky.urs.cz/item/CS_URS_2022_01/185802113" TargetMode="External" /><Relationship Id="rId6" Type="http://schemas.openxmlformats.org/officeDocument/2006/relationships/hyperlink" Target="https://podminky.urs.cz/item/CS_URS_2022_01/183101113" TargetMode="External" /><Relationship Id="rId7" Type="http://schemas.openxmlformats.org/officeDocument/2006/relationships/hyperlink" Target="https://podminky.urs.cz/item/CS_URS_2022_01/185802114" TargetMode="External" /><Relationship Id="rId8" Type="http://schemas.openxmlformats.org/officeDocument/2006/relationships/hyperlink" Target="https://podminky.urs.cz/item/CS_URS_2022_01/184102111" TargetMode="External" /><Relationship Id="rId9" Type="http://schemas.openxmlformats.org/officeDocument/2006/relationships/hyperlink" Target="https://podminky.urs.cz/item/CS_URS_2022_01/184102110" TargetMode="External" /><Relationship Id="rId10" Type="http://schemas.openxmlformats.org/officeDocument/2006/relationships/hyperlink" Target="https://podminky.urs.cz/item/CS_URS_2022_01/184215112" TargetMode="External" /><Relationship Id="rId11" Type="http://schemas.openxmlformats.org/officeDocument/2006/relationships/hyperlink" Target="https://podminky.urs.cz/item/CS_URS_2022_01/184813133" TargetMode="External" /><Relationship Id="rId12" Type="http://schemas.openxmlformats.org/officeDocument/2006/relationships/hyperlink" Target="https://podminky.urs.cz/item/CS_URS_2022_01/184813134" TargetMode="External" /><Relationship Id="rId13" Type="http://schemas.openxmlformats.org/officeDocument/2006/relationships/hyperlink" Target="https://podminky.urs.cz/item/CS_URS_2022_01/184911421" TargetMode="External" /><Relationship Id="rId14" Type="http://schemas.openxmlformats.org/officeDocument/2006/relationships/hyperlink" Target="https://podminky.urs.cz/item/CS_URS_2022_01/185804312" TargetMode="External" /><Relationship Id="rId15" Type="http://schemas.openxmlformats.org/officeDocument/2006/relationships/hyperlink" Target="https://podminky.urs.cz/item/CS_URS_2022_01/185851121" TargetMode="External" /><Relationship Id="rId16" Type="http://schemas.openxmlformats.org/officeDocument/2006/relationships/hyperlink" Target="https://podminky.urs.cz/item/CS_URS_2022_01/185851129" TargetMode="External" /><Relationship Id="rId17" Type="http://schemas.openxmlformats.org/officeDocument/2006/relationships/hyperlink" Target="https://podminky.urs.cz/item/CS_URS_2022_01/348952262" TargetMode="External" /><Relationship Id="rId18" Type="http://schemas.openxmlformats.org/officeDocument/2006/relationships/hyperlink" Target="https://podminky.urs.cz/item/CS_URS_2022_01/998231311" TargetMode="External" /><Relationship Id="rId19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84851256" TargetMode="External" /><Relationship Id="rId2" Type="http://schemas.openxmlformats.org/officeDocument/2006/relationships/hyperlink" Target="https://podminky.urs.cz/item/CS_URS_2022_01/111151231" TargetMode="External" /><Relationship Id="rId3" Type="http://schemas.openxmlformats.org/officeDocument/2006/relationships/hyperlink" Target="https://podminky.urs.cz/item/CS_URS_2022_01/185804214" TargetMode="External" /><Relationship Id="rId4" Type="http://schemas.openxmlformats.org/officeDocument/2006/relationships/hyperlink" Target="https://podminky.urs.cz/item/CS_URS_2022_01/184911111" TargetMode="External" /><Relationship Id="rId5" Type="http://schemas.openxmlformats.org/officeDocument/2006/relationships/hyperlink" Target="https://podminky.urs.cz/item/CS_URS_2022_01/184808211" TargetMode="External" /><Relationship Id="rId6" Type="http://schemas.openxmlformats.org/officeDocument/2006/relationships/hyperlink" Target="https://podminky.urs.cz/item/CS_URS_2022_01/185804312" TargetMode="External" /><Relationship Id="rId7" Type="http://schemas.openxmlformats.org/officeDocument/2006/relationships/hyperlink" Target="https://podminky.urs.cz/item/CS_URS_2022_01/185851121" TargetMode="External" /><Relationship Id="rId8" Type="http://schemas.openxmlformats.org/officeDocument/2006/relationships/hyperlink" Target="https://podminky.urs.cz/item/CS_URS_2022_01/185851129" TargetMode="External" /><Relationship Id="rId9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84851256" TargetMode="External" /><Relationship Id="rId2" Type="http://schemas.openxmlformats.org/officeDocument/2006/relationships/hyperlink" Target="https://podminky.urs.cz/item/CS_URS_2022_01/111151231" TargetMode="External" /><Relationship Id="rId3" Type="http://schemas.openxmlformats.org/officeDocument/2006/relationships/hyperlink" Target="https://podminky.urs.cz/item/CS_URS_2022_01/184911111" TargetMode="External" /><Relationship Id="rId4" Type="http://schemas.openxmlformats.org/officeDocument/2006/relationships/hyperlink" Target="https://podminky.urs.cz/item/CS_URS_2022_01/184808211" TargetMode="External" /><Relationship Id="rId5" Type="http://schemas.openxmlformats.org/officeDocument/2006/relationships/hyperlink" Target="https://podminky.urs.cz/item/CS_URS_2022_01/185804312" TargetMode="External" /><Relationship Id="rId6" Type="http://schemas.openxmlformats.org/officeDocument/2006/relationships/hyperlink" Target="https://podminky.urs.cz/item/CS_URS_2022_01/185851121" TargetMode="External" /><Relationship Id="rId7" Type="http://schemas.openxmlformats.org/officeDocument/2006/relationships/hyperlink" Target="https://podminky.urs.cz/item/CS_URS_2022_01/185851129" TargetMode="External" /><Relationship Id="rId8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83403112" TargetMode="External" /><Relationship Id="rId2" Type="http://schemas.openxmlformats.org/officeDocument/2006/relationships/hyperlink" Target="https://podminky.urs.cz/item/CS_URS_2022_01/183403151" TargetMode="External" /><Relationship Id="rId3" Type="http://schemas.openxmlformats.org/officeDocument/2006/relationships/hyperlink" Target="https://podminky.urs.cz/item/CS_URS_2022_01/183403152" TargetMode="External" /><Relationship Id="rId4" Type="http://schemas.openxmlformats.org/officeDocument/2006/relationships/hyperlink" Target="https://podminky.urs.cz/item/CS_URS_2022_01/181451121" TargetMode="External" /><Relationship Id="rId5" Type="http://schemas.openxmlformats.org/officeDocument/2006/relationships/hyperlink" Target="https://podminky.urs.cz/item/CS_URS_2022_01/185802113" TargetMode="External" /><Relationship Id="rId6" Type="http://schemas.openxmlformats.org/officeDocument/2006/relationships/hyperlink" Target="https://podminky.urs.cz/item/CS_URS_2022_01/183101113" TargetMode="External" /><Relationship Id="rId7" Type="http://schemas.openxmlformats.org/officeDocument/2006/relationships/hyperlink" Target="https://podminky.urs.cz/item/CS_URS_2022_01/183101114" TargetMode="External" /><Relationship Id="rId8" Type="http://schemas.openxmlformats.org/officeDocument/2006/relationships/hyperlink" Target="https://podminky.urs.cz/item/CS_URS_2022_01/185802114" TargetMode="External" /><Relationship Id="rId9" Type="http://schemas.openxmlformats.org/officeDocument/2006/relationships/hyperlink" Target="https://podminky.urs.cz/item/CS_URS_2022_01/184102111" TargetMode="External" /><Relationship Id="rId10" Type="http://schemas.openxmlformats.org/officeDocument/2006/relationships/hyperlink" Target="https://podminky.urs.cz/item/CS_URS_2022_01/184102110" TargetMode="External" /><Relationship Id="rId11" Type="http://schemas.openxmlformats.org/officeDocument/2006/relationships/hyperlink" Target="https://podminky.urs.cz/item/CS_URS_2022_01/184215112" TargetMode="External" /><Relationship Id="rId12" Type="http://schemas.openxmlformats.org/officeDocument/2006/relationships/hyperlink" Target="https://podminky.urs.cz/item/CS_URS_2022_01/184813121" TargetMode="External" /><Relationship Id="rId13" Type="http://schemas.openxmlformats.org/officeDocument/2006/relationships/hyperlink" Target="https://podminky.urs.cz/item/CS_URS_2022_01/184813133" TargetMode="External" /><Relationship Id="rId14" Type="http://schemas.openxmlformats.org/officeDocument/2006/relationships/hyperlink" Target="https://podminky.urs.cz/item/CS_URS_2022_01/184813134" TargetMode="External" /><Relationship Id="rId15" Type="http://schemas.openxmlformats.org/officeDocument/2006/relationships/hyperlink" Target="https://podminky.urs.cz/item/CS_URS_2022_01/184911421" TargetMode="External" /><Relationship Id="rId16" Type="http://schemas.openxmlformats.org/officeDocument/2006/relationships/hyperlink" Target="https://podminky.urs.cz/item/CS_URS_2022_01/185804312" TargetMode="External" /><Relationship Id="rId17" Type="http://schemas.openxmlformats.org/officeDocument/2006/relationships/hyperlink" Target="https://podminky.urs.cz/item/CS_URS_2022_01/185851121" TargetMode="External" /><Relationship Id="rId18" Type="http://schemas.openxmlformats.org/officeDocument/2006/relationships/hyperlink" Target="https://podminky.urs.cz/item/CS_URS_2022_01/185851129" TargetMode="External" /><Relationship Id="rId19" Type="http://schemas.openxmlformats.org/officeDocument/2006/relationships/hyperlink" Target="https://podminky.urs.cz/item/CS_URS_2022_01/348952262" TargetMode="External" /><Relationship Id="rId20" Type="http://schemas.openxmlformats.org/officeDocument/2006/relationships/hyperlink" Target="https://podminky.urs.cz/item/CS_URS_2022_01/998231311" TargetMode="External" /><Relationship Id="rId2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84851256" TargetMode="External" /><Relationship Id="rId2" Type="http://schemas.openxmlformats.org/officeDocument/2006/relationships/hyperlink" Target="https://podminky.urs.cz/item/CS_URS_2022_01/111151231" TargetMode="External" /><Relationship Id="rId3" Type="http://schemas.openxmlformats.org/officeDocument/2006/relationships/hyperlink" Target="https://podminky.urs.cz/item/CS_URS_2022_01/184911111" TargetMode="External" /><Relationship Id="rId4" Type="http://schemas.openxmlformats.org/officeDocument/2006/relationships/hyperlink" Target="https://podminky.urs.cz/item/CS_URS_2022_01/184808211" TargetMode="External" /><Relationship Id="rId5" Type="http://schemas.openxmlformats.org/officeDocument/2006/relationships/hyperlink" Target="https://podminky.urs.cz/item/CS_URS_2022_01/185804312" TargetMode="External" /><Relationship Id="rId6" Type="http://schemas.openxmlformats.org/officeDocument/2006/relationships/hyperlink" Target="https://podminky.urs.cz/item/CS_URS_2022_01/185851121" TargetMode="External" /><Relationship Id="rId7" Type="http://schemas.openxmlformats.org/officeDocument/2006/relationships/hyperlink" Target="https://podminky.urs.cz/item/CS_URS_2022_01/185851129" TargetMode="External" /><Relationship Id="rId8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011002000" TargetMode="External" /><Relationship Id="rId2" Type="http://schemas.openxmlformats.org/officeDocument/2006/relationships/hyperlink" Target="https://podminky.urs.cz/item/CS_URS_2022_01/011303000" TargetMode="External" /><Relationship Id="rId3" Type="http://schemas.openxmlformats.org/officeDocument/2006/relationships/hyperlink" Target="https://podminky.urs.cz/item/CS_URS_2022_01/091504000" TargetMode="External" /><Relationship Id="rId4" Type="http://schemas.openxmlformats.org/officeDocument/2006/relationships/drawing" Target="../drawings/drawing21.xml" /></Relationships>
</file>

<file path=xl/worksheets/_rels/sheet22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84851256" TargetMode="External" /><Relationship Id="rId2" Type="http://schemas.openxmlformats.org/officeDocument/2006/relationships/hyperlink" Target="https://podminky.urs.cz/item/CS_URS_2022_01/185804214" TargetMode="External" /><Relationship Id="rId3" Type="http://schemas.openxmlformats.org/officeDocument/2006/relationships/hyperlink" Target="https://podminky.urs.cz/item/CS_URS_2022_01/184911111" TargetMode="External" /><Relationship Id="rId4" Type="http://schemas.openxmlformats.org/officeDocument/2006/relationships/hyperlink" Target="https://podminky.urs.cz/item/CS_URS_2022_01/184808211" TargetMode="External" /><Relationship Id="rId5" Type="http://schemas.openxmlformats.org/officeDocument/2006/relationships/hyperlink" Target="https://podminky.urs.cz/item/CS_URS_2022_01/185804312" TargetMode="External" /><Relationship Id="rId6" Type="http://schemas.openxmlformats.org/officeDocument/2006/relationships/hyperlink" Target="https://podminky.urs.cz/item/CS_URS_2022_01/185851121" TargetMode="External" /><Relationship Id="rId7" Type="http://schemas.openxmlformats.org/officeDocument/2006/relationships/hyperlink" Target="https://podminky.urs.cz/item/CS_URS_2022_01/185851129" TargetMode="External" /><Relationship Id="rId8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84851256" TargetMode="External" /><Relationship Id="rId2" Type="http://schemas.openxmlformats.org/officeDocument/2006/relationships/hyperlink" Target="https://podminky.urs.cz/item/CS_URS_2022_01/184911111" TargetMode="External" /><Relationship Id="rId3" Type="http://schemas.openxmlformats.org/officeDocument/2006/relationships/hyperlink" Target="https://podminky.urs.cz/item/CS_URS_2022_01/184808211" TargetMode="External" /><Relationship Id="rId4" Type="http://schemas.openxmlformats.org/officeDocument/2006/relationships/hyperlink" Target="https://podminky.urs.cz/item/CS_URS_2022_01/185804312" TargetMode="External" /><Relationship Id="rId5" Type="http://schemas.openxmlformats.org/officeDocument/2006/relationships/hyperlink" Target="https://podminky.urs.cz/item/CS_URS_2022_01/185851121" TargetMode="External" /><Relationship Id="rId6" Type="http://schemas.openxmlformats.org/officeDocument/2006/relationships/hyperlink" Target="https://podminky.urs.cz/item/CS_URS_2022_01/185851129" TargetMode="External" /><Relationship Id="rId7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84851256" TargetMode="External" /><Relationship Id="rId2" Type="http://schemas.openxmlformats.org/officeDocument/2006/relationships/hyperlink" Target="https://podminky.urs.cz/item/CS_URS_2022_01/184911111" TargetMode="External" /><Relationship Id="rId3" Type="http://schemas.openxmlformats.org/officeDocument/2006/relationships/hyperlink" Target="https://podminky.urs.cz/item/CS_URS_2022_01/184808211" TargetMode="External" /><Relationship Id="rId4" Type="http://schemas.openxmlformats.org/officeDocument/2006/relationships/hyperlink" Target="https://podminky.urs.cz/item/CS_URS_2022_01/185804312" TargetMode="External" /><Relationship Id="rId5" Type="http://schemas.openxmlformats.org/officeDocument/2006/relationships/hyperlink" Target="https://podminky.urs.cz/item/CS_URS_2022_01/185851121" TargetMode="External" /><Relationship Id="rId6" Type="http://schemas.openxmlformats.org/officeDocument/2006/relationships/hyperlink" Target="https://podminky.urs.cz/item/CS_URS_2022_01/185851129" TargetMode="External" /><Relationship Id="rId7" Type="http://schemas.openxmlformats.org/officeDocument/2006/relationships/hyperlink" Target="https://podminky.urs.cz/item/CS_URS_2022_01/184806111" TargetMode="External" /><Relationship Id="rId8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011002000" TargetMode="External" /><Relationship Id="rId2" Type="http://schemas.openxmlformats.org/officeDocument/2006/relationships/hyperlink" Target="https://podminky.urs.cz/item/CS_URS_2022_01/011303000" TargetMode="External" /><Relationship Id="rId3" Type="http://schemas.openxmlformats.org/officeDocument/2006/relationships/hyperlink" Target="https://podminky.urs.cz/item/CS_URS_2022_01/091504000" TargetMode="External" /><Relationship Id="rId4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83403112" TargetMode="External" /><Relationship Id="rId2" Type="http://schemas.openxmlformats.org/officeDocument/2006/relationships/hyperlink" Target="https://podminky.urs.cz/item/CS_URS_2022_01/183403151" TargetMode="External" /><Relationship Id="rId3" Type="http://schemas.openxmlformats.org/officeDocument/2006/relationships/hyperlink" Target="https://podminky.urs.cz/item/CS_URS_2022_01/183403152" TargetMode="External" /><Relationship Id="rId4" Type="http://schemas.openxmlformats.org/officeDocument/2006/relationships/hyperlink" Target="https://podminky.urs.cz/item/CS_URS_2022_01/181451121" TargetMode="External" /><Relationship Id="rId5" Type="http://schemas.openxmlformats.org/officeDocument/2006/relationships/hyperlink" Target="https://podminky.urs.cz/item/CS_URS_2022_01/185802113" TargetMode="External" /><Relationship Id="rId6" Type="http://schemas.openxmlformats.org/officeDocument/2006/relationships/hyperlink" Target="https://podminky.urs.cz/item/CS_URS_2022_01/183101113" TargetMode="External" /><Relationship Id="rId7" Type="http://schemas.openxmlformats.org/officeDocument/2006/relationships/hyperlink" Target="https://podminky.urs.cz/item/CS_URS_2022_01/183101114" TargetMode="External" /><Relationship Id="rId8" Type="http://schemas.openxmlformats.org/officeDocument/2006/relationships/hyperlink" Target="https://podminky.urs.cz/item/CS_URS_2022_01/185802114" TargetMode="External" /><Relationship Id="rId9" Type="http://schemas.openxmlformats.org/officeDocument/2006/relationships/hyperlink" Target="https://podminky.urs.cz/item/CS_URS_2022_01/184102111" TargetMode="External" /><Relationship Id="rId10" Type="http://schemas.openxmlformats.org/officeDocument/2006/relationships/hyperlink" Target="https://podminky.urs.cz/item/CS_URS_2022_01/184102110" TargetMode="External" /><Relationship Id="rId11" Type="http://schemas.openxmlformats.org/officeDocument/2006/relationships/hyperlink" Target="https://podminky.urs.cz/item/CS_URS_2022_01/184215112" TargetMode="External" /><Relationship Id="rId12" Type="http://schemas.openxmlformats.org/officeDocument/2006/relationships/hyperlink" Target="https://podminky.urs.cz/item/CS_URS_2022_01/184813121" TargetMode="External" /><Relationship Id="rId13" Type="http://schemas.openxmlformats.org/officeDocument/2006/relationships/hyperlink" Target="https://podminky.urs.cz/item/CS_URS_2022_01/184813133" TargetMode="External" /><Relationship Id="rId14" Type="http://schemas.openxmlformats.org/officeDocument/2006/relationships/hyperlink" Target="https://podminky.urs.cz/item/CS_URS_2022_01/184813134" TargetMode="External" /><Relationship Id="rId15" Type="http://schemas.openxmlformats.org/officeDocument/2006/relationships/hyperlink" Target="https://podminky.urs.cz/item/CS_URS_2022_01/184911421" TargetMode="External" /><Relationship Id="rId16" Type="http://schemas.openxmlformats.org/officeDocument/2006/relationships/hyperlink" Target="https://podminky.urs.cz/item/CS_URS_2022_01/185804312" TargetMode="External" /><Relationship Id="rId17" Type="http://schemas.openxmlformats.org/officeDocument/2006/relationships/hyperlink" Target="https://podminky.urs.cz/item/CS_URS_2022_01/185851121" TargetMode="External" /><Relationship Id="rId18" Type="http://schemas.openxmlformats.org/officeDocument/2006/relationships/hyperlink" Target="https://podminky.urs.cz/item/CS_URS_2022_01/185851129" TargetMode="External" /><Relationship Id="rId19" Type="http://schemas.openxmlformats.org/officeDocument/2006/relationships/hyperlink" Target="https://podminky.urs.cz/item/CS_URS_2022_01/348952262" TargetMode="External" /><Relationship Id="rId20" Type="http://schemas.openxmlformats.org/officeDocument/2006/relationships/hyperlink" Target="https://podminky.urs.cz/item/CS_URS_2022_01/998231311" TargetMode="External" /><Relationship Id="rId2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84851256" TargetMode="External" /><Relationship Id="rId2" Type="http://schemas.openxmlformats.org/officeDocument/2006/relationships/hyperlink" Target="https://podminky.urs.cz/item/CS_URS_2022_01/185804214" TargetMode="External" /><Relationship Id="rId3" Type="http://schemas.openxmlformats.org/officeDocument/2006/relationships/hyperlink" Target="https://podminky.urs.cz/item/CS_URS_2022_01/184911111" TargetMode="External" /><Relationship Id="rId4" Type="http://schemas.openxmlformats.org/officeDocument/2006/relationships/hyperlink" Target="https://podminky.urs.cz/item/CS_URS_2022_01/184808211" TargetMode="External" /><Relationship Id="rId5" Type="http://schemas.openxmlformats.org/officeDocument/2006/relationships/hyperlink" Target="https://podminky.urs.cz/item/CS_URS_2022_01/185804312" TargetMode="External" /><Relationship Id="rId6" Type="http://schemas.openxmlformats.org/officeDocument/2006/relationships/hyperlink" Target="https://podminky.urs.cz/item/CS_URS_2022_01/185851121" TargetMode="External" /><Relationship Id="rId7" Type="http://schemas.openxmlformats.org/officeDocument/2006/relationships/hyperlink" Target="https://podminky.urs.cz/item/CS_URS_2022_01/185851129" TargetMode="External" /><Relationship Id="rId8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84851256" TargetMode="External" /><Relationship Id="rId2" Type="http://schemas.openxmlformats.org/officeDocument/2006/relationships/hyperlink" Target="https://podminky.urs.cz/item/CS_URS_2022_01/184911111" TargetMode="External" /><Relationship Id="rId3" Type="http://schemas.openxmlformats.org/officeDocument/2006/relationships/hyperlink" Target="https://podminky.urs.cz/item/CS_URS_2022_01/184808211" TargetMode="External" /><Relationship Id="rId4" Type="http://schemas.openxmlformats.org/officeDocument/2006/relationships/hyperlink" Target="https://podminky.urs.cz/item/CS_URS_2022_01/185804312" TargetMode="External" /><Relationship Id="rId5" Type="http://schemas.openxmlformats.org/officeDocument/2006/relationships/hyperlink" Target="https://podminky.urs.cz/item/CS_URS_2022_01/185851121" TargetMode="External" /><Relationship Id="rId6" Type="http://schemas.openxmlformats.org/officeDocument/2006/relationships/hyperlink" Target="https://podminky.urs.cz/item/CS_URS_2022_01/185851129" TargetMode="External" /><Relationship Id="rId7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33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35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36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35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38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39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40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41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42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43</v>
      </c>
      <c r="E29" s="48"/>
      <c r="F29" s="33" t="s">
        <v>44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45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46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47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48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49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50</v>
      </c>
      <c r="U35" s="55"/>
      <c r="V35" s="55"/>
      <c r="W35" s="55"/>
      <c r="X35" s="57" t="s">
        <v>51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52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117-3268-22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Větrolamy TEO 2 a TEO 3, LBK 4b a IP 26, 27, 28 a 33 v k.ú. Vítonice u Znojma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Vítonice u Znojma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22. 4. 2022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ČR-Státní pozemkový úřad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32</v>
      </c>
      <c r="AJ49" s="41"/>
      <c r="AK49" s="41"/>
      <c r="AL49" s="41"/>
      <c r="AM49" s="74" t="str">
        <f>IF(E17="","",E17)</f>
        <v>AGROPROJEKT PSO s.r.o.</v>
      </c>
      <c r="AN49" s="65"/>
      <c r="AO49" s="65"/>
      <c r="AP49" s="65"/>
      <c r="AQ49" s="41"/>
      <c r="AR49" s="45"/>
      <c r="AS49" s="75" t="s">
        <v>53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30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36</v>
      </c>
      <c r="AJ50" s="41"/>
      <c r="AK50" s="41"/>
      <c r="AL50" s="41"/>
      <c r="AM50" s="74" t="str">
        <f>IF(E20="","",E20)</f>
        <v>AGROPROJEKT PSO s.r.o.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54</v>
      </c>
      <c r="D52" s="88"/>
      <c r="E52" s="88"/>
      <c r="F52" s="88"/>
      <c r="G52" s="88"/>
      <c r="H52" s="89"/>
      <c r="I52" s="90" t="s">
        <v>55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56</v>
      </c>
      <c r="AH52" s="88"/>
      <c r="AI52" s="88"/>
      <c r="AJ52" s="88"/>
      <c r="AK52" s="88"/>
      <c r="AL52" s="88"/>
      <c r="AM52" s="88"/>
      <c r="AN52" s="90" t="s">
        <v>57</v>
      </c>
      <c r="AO52" s="88"/>
      <c r="AP52" s="88"/>
      <c r="AQ52" s="92" t="s">
        <v>58</v>
      </c>
      <c r="AR52" s="45"/>
      <c r="AS52" s="93" t="s">
        <v>59</v>
      </c>
      <c r="AT52" s="94" t="s">
        <v>60</v>
      </c>
      <c r="AU52" s="94" t="s">
        <v>61</v>
      </c>
      <c r="AV52" s="94" t="s">
        <v>62</v>
      </c>
      <c r="AW52" s="94" t="s">
        <v>63</v>
      </c>
      <c r="AX52" s="94" t="s">
        <v>64</v>
      </c>
      <c r="AY52" s="94" t="s">
        <v>65</v>
      </c>
      <c r="AZ52" s="94" t="s">
        <v>66</v>
      </c>
      <c r="BA52" s="94" t="s">
        <v>67</v>
      </c>
      <c r="BB52" s="94" t="s">
        <v>68</v>
      </c>
      <c r="BC52" s="94" t="s">
        <v>69</v>
      </c>
      <c r="BD52" s="95" t="s">
        <v>70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71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ROUND(AG55+AG61+AG67+AG73,2)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ROUND(AS55+AS61+AS67+AS73,2)</f>
        <v>0</v>
      </c>
      <c r="AT54" s="107">
        <f>ROUND(SUM(AV54:AW54),2)</f>
        <v>0</v>
      </c>
      <c r="AU54" s="108">
        <f>ROUND(AU55+AU61+AU67+AU73,5)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ROUND(AZ55+AZ61+AZ67+AZ73,2)</f>
        <v>0</v>
      </c>
      <c r="BA54" s="107">
        <f>ROUND(BA55+BA61+BA67+BA73,2)</f>
        <v>0</v>
      </c>
      <c r="BB54" s="107">
        <f>ROUND(BB55+BB61+BB67+BB73,2)</f>
        <v>0</v>
      </c>
      <c r="BC54" s="107">
        <f>ROUND(BC55+BC61+BC67+BC73,2)</f>
        <v>0</v>
      </c>
      <c r="BD54" s="109">
        <f>ROUND(BD55+BD61+BD67+BD73,2)</f>
        <v>0</v>
      </c>
      <c r="BE54" s="6"/>
      <c r="BS54" s="110" t="s">
        <v>72</v>
      </c>
      <c r="BT54" s="110" t="s">
        <v>73</v>
      </c>
      <c r="BU54" s="111" t="s">
        <v>74</v>
      </c>
      <c r="BV54" s="110" t="s">
        <v>75</v>
      </c>
      <c r="BW54" s="110" t="s">
        <v>5</v>
      </c>
      <c r="BX54" s="110" t="s">
        <v>76</v>
      </c>
      <c r="CL54" s="110" t="s">
        <v>19</v>
      </c>
    </row>
    <row r="55" s="7" customFormat="1" ht="16.5" customHeight="1">
      <c r="A55" s="7"/>
      <c r="B55" s="112"/>
      <c r="C55" s="113"/>
      <c r="D55" s="114" t="s">
        <v>77</v>
      </c>
      <c r="E55" s="114"/>
      <c r="F55" s="114"/>
      <c r="G55" s="114"/>
      <c r="H55" s="114"/>
      <c r="I55" s="115"/>
      <c r="J55" s="114" t="s">
        <v>78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ROUND(SUM(AG56:AG60),2)</f>
        <v>0</v>
      </c>
      <c r="AH55" s="115"/>
      <c r="AI55" s="115"/>
      <c r="AJ55" s="115"/>
      <c r="AK55" s="115"/>
      <c r="AL55" s="115"/>
      <c r="AM55" s="115"/>
      <c r="AN55" s="117">
        <f>SUM(AG55,AT55)</f>
        <v>0</v>
      </c>
      <c r="AO55" s="115"/>
      <c r="AP55" s="115"/>
      <c r="AQ55" s="118" t="s">
        <v>79</v>
      </c>
      <c r="AR55" s="119"/>
      <c r="AS55" s="120">
        <f>ROUND(SUM(AS56:AS60),2)</f>
        <v>0</v>
      </c>
      <c r="AT55" s="121">
        <f>ROUND(SUM(AV55:AW55),2)</f>
        <v>0</v>
      </c>
      <c r="AU55" s="122">
        <f>ROUND(SUM(AU56:AU60),5)</f>
        <v>0</v>
      </c>
      <c r="AV55" s="121">
        <f>ROUND(AZ55*L29,2)</f>
        <v>0</v>
      </c>
      <c r="AW55" s="121">
        <f>ROUND(BA55*L30,2)</f>
        <v>0</v>
      </c>
      <c r="AX55" s="121">
        <f>ROUND(BB55*L29,2)</f>
        <v>0</v>
      </c>
      <c r="AY55" s="121">
        <f>ROUND(BC55*L30,2)</f>
        <v>0</v>
      </c>
      <c r="AZ55" s="121">
        <f>ROUND(SUM(AZ56:AZ60),2)</f>
        <v>0</v>
      </c>
      <c r="BA55" s="121">
        <f>ROUND(SUM(BA56:BA60),2)</f>
        <v>0</v>
      </c>
      <c r="BB55" s="121">
        <f>ROUND(SUM(BB56:BB60),2)</f>
        <v>0</v>
      </c>
      <c r="BC55" s="121">
        <f>ROUND(SUM(BC56:BC60),2)</f>
        <v>0</v>
      </c>
      <c r="BD55" s="123">
        <f>ROUND(SUM(BD56:BD60),2)</f>
        <v>0</v>
      </c>
      <c r="BE55" s="7"/>
      <c r="BS55" s="124" t="s">
        <v>72</v>
      </c>
      <c r="BT55" s="124" t="s">
        <v>80</v>
      </c>
      <c r="BV55" s="124" t="s">
        <v>75</v>
      </c>
      <c r="BW55" s="124" t="s">
        <v>81</v>
      </c>
      <c r="BX55" s="124" t="s">
        <v>5</v>
      </c>
      <c r="CL55" s="124" t="s">
        <v>19</v>
      </c>
      <c r="CM55" s="124" t="s">
        <v>82</v>
      </c>
    </row>
    <row r="56" s="4" customFormat="1" ht="16.5" customHeight="1">
      <c r="A56" s="125" t="s">
        <v>83</v>
      </c>
      <c r="B56" s="64"/>
      <c r="C56" s="126"/>
      <c r="D56" s="126"/>
      <c r="E56" s="127" t="s">
        <v>77</v>
      </c>
      <c r="F56" s="127"/>
      <c r="G56" s="127"/>
      <c r="H56" s="127"/>
      <c r="I56" s="127"/>
      <c r="J56" s="126"/>
      <c r="K56" s="127" t="s">
        <v>78</v>
      </c>
      <c r="L56" s="127"/>
      <c r="M56" s="127"/>
      <c r="N56" s="127"/>
      <c r="O56" s="127"/>
      <c r="P56" s="127"/>
      <c r="Q56" s="127"/>
      <c r="R56" s="127"/>
      <c r="S56" s="127"/>
      <c r="T56" s="127"/>
      <c r="U56" s="127"/>
      <c r="V56" s="127"/>
      <c r="W56" s="127"/>
      <c r="X56" s="127"/>
      <c r="Y56" s="127"/>
      <c r="Z56" s="127"/>
      <c r="AA56" s="127"/>
      <c r="AB56" s="127"/>
      <c r="AC56" s="127"/>
      <c r="AD56" s="127"/>
      <c r="AE56" s="127"/>
      <c r="AF56" s="127"/>
      <c r="AG56" s="128">
        <f>'SO-01 - Lokální biokorido...'!J30</f>
        <v>0</v>
      </c>
      <c r="AH56" s="126"/>
      <c r="AI56" s="126"/>
      <c r="AJ56" s="126"/>
      <c r="AK56" s="126"/>
      <c r="AL56" s="126"/>
      <c r="AM56" s="126"/>
      <c r="AN56" s="128">
        <f>SUM(AG56,AT56)</f>
        <v>0</v>
      </c>
      <c r="AO56" s="126"/>
      <c r="AP56" s="126"/>
      <c r="AQ56" s="129" t="s">
        <v>84</v>
      </c>
      <c r="AR56" s="66"/>
      <c r="AS56" s="130">
        <v>0</v>
      </c>
      <c r="AT56" s="131">
        <f>ROUND(SUM(AV56:AW56),2)</f>
        <v>0</v>
      </c>
      <c r="AU56" s="132">
        <f>'SO-01 - Lokální biokorido...'!P79</f>
        <v>0</v>
      </c>
      <c r="AV56" s="131">
        <f>'SO-01 - Lokální biokorido...'!J33</f>
        <v>0</v>
      </c>
      <c r="AW56" s="131">
        <f>'SO-01 - Lokální biokorido...'!J34</f>
        <v>0</v>
      </c>
      <c r="AX56" s="131">
        <f>'SO-01 - Lokální biokorido...'!J35</f>
        <v>0</v>
      </c>
      <c r="AY56" s="131">
        <f>'SO-01 - Lokální biokorido...'!J36</f>
        <v>0</v>
      </c>
      <c r="AZ56" s="131">
        <f>'SO-01 - Lokální biokorido...'!F33</f>
        <v>0</v>
      </c>
      <c r="BA56" s="131">
        <f>'SO-01 - Lokální biokorido...'!F34</f>
        <v>0</v>
      </c>
      <c r="BB56" s="131">
        <f>'SO-01 - Lokální biokorido...'!F35</f>
        <v>0</v>
      </c>
      <c r="BC56" s="131">
        <f>'SO-01 - Lokální biokorido...'!F36</f>
        <v>0</v>
      </c>
      <c r="BD56" s="133">
        <f>'SO-01 - Lokální biokorido...'!F37</f>
        <v>0</v>
      </c>
      <c r="BE56" s="4"/>
      <c r="BT56" s="134" t="s">
        <v>82</v>
      </c>
      <c r="BU56" s="134" t="s">
        <v>85</v>
      </c>
      <c r="BV56" s="134" t="s">
        <v>75</v>
      </c>
      <c r="BW56" s="134" t="s">
        <v>81</v>
      </c>
      <c r="BX56" s="134" t="s">
        <v>5</v>
      </c>
      <c r="CL56" s="134" t="s">
        <v>19</v>
      </c>
      <c r="CM56" s="134" t="s">
        <v>82</v>
      </c>
    </row>
    <row r="57" s="4" customFormat="1" ht="16.5" customHeight="1">
      <c r="A57" s="125" t="s">
        <v>83</v>
      </c>
      <c r="B57" s="64"/>
      <c r="C57" s="126"/>
      <c r="D57" s="126"/>
      <c r="E57" s="127" t="s">
        <v>86</v>
      </c>
      <c r="F57" s="127"/>
      <c r="G57" s="127"/>
      <c r="H57" s="127"/>
      <c r="I57" s="127"/>
      <c r="J57" s="126"/>
      <c r="K57" s="127" t="s">
        <v>87</v>
      </c>
      <c r="L57" s="127"/>
      <c r="M57" s="127"/>
      <c r="N57" s="127"/>
      <c r="O57" s="127"/>
      <c r="P57" s="127"/>
      <c r="Q57" s="127"/>
      <c r="R57" s="127"/>
      <c r="S57" s="127"/>
      <c r="T57" s="127"/>
      <c r="U57" s="127"/>
      <c r="V57" s="127"/>
      <c r="W57" s="127"/>
      <c r="X57" s="127"/>
      <c r="Y57" s="127"/>
      <c r="Z57" s="127"/>
      <c r="AA57" s="127"/>
      <c r="AB57" s="127"/>
      <c r="AC57" s="127"/>
      <c r="AD57" s="127"/>
      <c r="AE57" s="127"/>
      <c r="AF57" s="127"/>
      <c r="AG57" s="128">
        <f>'SO-011 - 1. rok pěstební ...'!J32</f>
        <v>0</v>
      </c>
      <c r="AH57" s="126"/>
      <c r="AI57" s="126"/>
      <c r="AJ57" s="126"/>
      <c r="AK57" s="126"/>
      <c r="AL57" s="126"/>
      <c r="AM57" s="126"/>
      <c r="AN57" s="128">
        <f>SUM(AG57,AT57)</f>
        <v>0</v>
      </c>
      <c r="AO57" s="126"/>
      <c r="AP57" s="126"/>
      <c r="AQ57" s="129" t="s">
        <v>84</v>
      </c>
      <c r="AR57" s="66"/>
      <c r="AS57" s="130">
        <v>0</v>
      </c>
      <c r="AT57" s="131">
        <f>ROUND(SUM(AV57:AW57),2)</f>
        <v>0</v>
      </c>
      <c r="AU57" s="132">
        <f>'SO-011 - 1. rok pěstební ...'!P85</f>
        <v>0</v>
      </c>
      <c r="AV57" s="131">
        <f>'SO-011 - 1. rok pěstební ...'!J35</f>
        <v>0</v>
      </c>
      <c r="AW57" s="131">
        <f>'SO-011 - 1. rok pěstební ...'!J36</f>
        <v>0</v>
      </c>
      <c r="AX57" s="131">
        <f>'SO-011 - 1. rok pěstební ...'!J37</f>
        <v>0</v>
      </c>
      <c r="AY57" s="131">
        <f>'SO-011 - 1. rok pěstební ...'!J38</f>
        <v>0</v>
      </c>
      <c r="AZ57" s="131">
        <f>'SO-011 - 1. rok pěstební ...'!F35</f>
        <v>0</v>
      </c>
      <c r="BA57" s="131">
        <f>'SO-011 - 1. rok pěstební ...'!F36</f>
        <v>0</v>
      </c>
      <c r="BB57" s="131">
        <f>'SO-011 - 1. rok pěstební ...'!F37</f>
        <v>0</v>
      </c>
      <c r="BC57" s="131">
        <f>'SO-011 - 1. rok pěstební ...'!F38</f>
        <v>0</v>
      </c>
      <c r="BD57" s="133">
        <f>'SO-011 - 1. rok pěstební ...'!F39</f>
        <v>0</v>
      </c>
      <c r="BE57" s="4"/>
      <c r="BT57" s="134" t="s">
        <v>82</v>
      </c>
      <c r="BV57" s="134" t="s">
        <v>75</v>
      </c>
      <c r="BW57" s="134" t="s">
        <v>88</v>
      </c>
      <c r="BX57" s="134" t="s">
        <v>81</v>
      </c>
      <c r="CL57" s="134" t="s">
        <v>19</v>
      </c>
    </row>
    <row r="58" s="4" customFormat="1" ht="16.5" customHeight="1">
      <c r="A58" s="125" t="s">
        <v>83</v>
      </c>
      <c r="B58" s="64"/>
      <c r="C58" s="126"/>
      <c r="D58" s="126"/>
      <c r="E58" s="127" t="s">
        <v>89</v>
      </c>
      <c r="F58" s="127"/>
      <c r="G58" s="127"/>
      <c r="H58" s="127"/>
      <c r="I58" s="127"/>
      <c r="J58" s="126"/>
      <c r="K58" s="127" t="s">
        <v>90</v>
      </c>
      <c r="L58" s="127"/>
      <c r="M58" s="127"/>
      <c r="N58" s="127"/>
      <c r="O58" s="127"/>
      <c r="P58" s="127"/>
      <c r="Q58" s="127"/>
      <c r="R58" s="127"/>
      <c r="S58" s="127"/>
      <c r="T58" s="127"/>
      <c r="U58" s="127"/>
      <c r="V58" s="127"/>
      <c r="W58" s="127"/>
      <c r="X58" s="127"/>
      <c r="Y58" s="127"/>
      <c r="Z58" s="127"/>
      <c r="AA58" s="127"/>
      <c r="AB58" s="127"/>
      <c r="AC58" s="127"/>
      <c r="AD58" s="127"/>
      <c r="AE58" s="127"/>
      <c r="AF58" s="127"/>
      <c r="AG58" s="128">
        <f>'SO-012 - 2. rok pěstební ...'!J32</f>
        <v>0</v>
      </c>
      <c r="AH58" s="126"/>
      <c r="AI58" s="126"/>
      <c r="AJ58" s="126"/>
      <c r="AK58" s="126"/>
      <c r="AL58" s="126"/>
      <c r="AM58" s="126"/>
      <c r="AN58" s="128">
        <f>SUM(AG58,AT58)</f>
        <v>0</v>
      </c>
      <c r="AO58" s="126"/>
      <c r="AP58" s="126"/>
      <c r="AQ58" s="129" t="s">
        <v>84</v>
      </c>
      <c r="AR58" s="66"/>
      <c r="AS58" s="130">
        <v>0</v>
      </c>
      <c r="AT58" s="131">
        <f>ROUND(SUM(AV58:AW58),2)</f>
        <v>0</v>
      </c>
      <c r="AU58" s="132">
        <f>'SO-012 - 2. rok pěstební ...'!P85</f>
        <v>0</v>
      </c>
      <c r="AV58" s="131">
        <f>'SO-012 - 2. rok pěstební ...'!J35</f>
        <v>0</v>
      </c>
      <c r="AW58" s="131">
        <f>'SO-012 - 2. rok pěstební ...'!J36</f>
        <v>0</v>
      </c>
      <c r="AX58" s="131">
        <f>'SO-012 - 2. rok pěstební ...'!J37</f>
        <v>0</v>
      </c>
      <c r="AY58" s="131">
        <f>'SO-012 - 2. rok pěstební ...'!J38</f>
        <v>0</v>
      </c>
      <c r="AZ58" s="131">
        <f>'SO-012 - 2. rok pěstební ...'!F35</f>
        <v>0</v>
      </c>
      <c r="BA58" s="131">
        <f>'SO-012 - 2. rok pěstební ...'!F36</f>
        <v>0</v>
      </c>
      <c r="BB58" s="131">
        <f>'SO-012 - 2. rok pěstební ...'!F37</f>
        <v>0</v>
      </c>
      <c r="BC58" s="131">
        <f>'SO-012 - 2. rok pěstební ...'!F38</f>
        <v>0</v>
      </c>
      <c r="BD58" s="133">
        <f>'SO-012 - 2. rok pěstební ...'!F39</f>
        <v>0</v>
      </c>
      <c r="BE58" s="4"/>
      <c r="BT58" s="134" t="s">
        <v>82</v>
      </c>
      <c r="BV58" s="134" t="s">
        <v>75</v>
      </c>
      <c r="BW58" s="134" t="s">
        <v>91</v>
      </c>
      <c r="BX58" s="134" t="s">
        <v>81</v>
      </c>
      <c r="CL58" s="134" t="s">
        <v>19</v>
      </c>
    </row>
    <row r="59" s="4" customFormat="1" ht="16.5" customHeight="1">
      <c r="A59" s="125" t="s">
        <v>83</v>
      </c>
      <c r="B59" s="64"/>
      <c r="C59" s="126"/>
      <c r="D59" s="126"/>
      <c r="E59" s="127" t="s">
        <v>92</v>
      </c>
      <c r="F59" s="127"/>
      <c r="G59" s="127"/>
      <c r="H59" s="127"/>
      <c r="I59" s="127"/>
      <c r="J59" s="126"/>
      <c r="K59" s="127" t="s">
        <v>93</v>
      </c>
      <c r="L59" s="127"/>
      <c r="M59" s="127"/>
      <c r="N59" s="127"/>
      <c r="O59" s="127"/>
      <c r="P59" s="127"/>
      <c r="Q59" s="127"/>
      <c r="R59" s="127"/>
      <c r="S59" s="127"/>
      <c r="T59" s="127"/>
      <c r="U59" s="127"/>
      <c r="V59" s="127"/>
      <c r="W59" s="127"/>
      <c r="X59" s="127"/>
      <c r="Y59" s="127"/>
      <c r="Z59" s="127"/>
      <c r="AA59" s="127"/>
      <c r="AB59" s="127"/>
      <c r="AC59" s="127"/>
      <c r="AD59" s="127"/>
      <c r="AE59" s="127"/>
      <c r="AF59" s="127"/>
      <c r="AG59" s="128">
        <f>'SO-013 - 3. rok pěstební ...'!J32</f>
        <v>0</v>
      </c>
      <c r="AH59" s="126"/>
      <c r="AI59" s="126"/>
      <c r="AJ59" s="126"/>
      <c r="AK59" s="126"/>
      <c r="AL59" s="126"/>
      <c r="AM59" s="126"/>
      <c r="AN59" s="128">
        <f>SUM(AG59,AT59)</f>
        <v>0</v>
      </c>
      <c r="AO59" s="126"/>
      <c r="AP59" s="126"/>
      <c r="AQ59" s="129" t="s">
        <v>84</v>
      </c>
      <c r="AR59" s="66"/>
      <c r="AS59" s="130">
        <v>0</v>
      </c>
      <c r="AT59" s="131">
        <f>ROUND(SUM(AV59:AW59),2)</f>
        <v>0</v>
      </c>
      <c r="AU59" s="132">
        <f>'SO-013 - 3. rok pěstební ...'!P85</f>
        <v>0</v>
      </c>
      <c r="AV59" s="131">
        <f>'SO-013 - 3. rok pěstební ...'!J35</f>
        <v>0</v>
      </c>
      <c r="AW59" s="131">
        <f>'SO-013 - 3. rok pěstební ...'!J36</f>
        <v>0</v>
      </c>
      <c r="AX59" s="131">
        <f>'SO-013 - 3. rok pěstební ...'!J37</f>
        <v>0</v>
      </c>
      <c r="AY59" s="131">
        <f>'SO-013 - 3. rok pěstební ...'!J38</f>
        <v>0</v>
      </c>
      <c r="AZ59" s="131">
        <f>'SO-013 - 3. rok pěstební ...'!F35</f>
        <v>0</v>
      </c>
      <c r="BA59" s="131">
        <f>'SO-013 - 3. rok pěstební ...'!F36</f>
        <v>0</v>
      </c>
      <c r="BB59" s="131">
        <f>'SO-013 - 3. rok pěstební ...'!F37</f>
        <v>0</v>
      </c>
      <c r="BC59" s="131">
        <f>'SO-013 - 3. rok pěstební ...'!F38</f>
        <v>0</v>
      </c>
      <c r="BD59" s="133">
        <f>'SO-013 - 3. rok pěstební ...'!F39</f>
        <v>0</v>
      </c>
      <c r="BE59" s="4"/>
      <c r="BT59" s="134" t="s">
        <v>82</v>
      </c>
      <c r="BV59" s="134" t="s">
        <v>75</v>
      </c>
      <c r="BW59" s="134" t="s">
        <v>94</v>
      </c>
      <c r="BX59" s="134" t="s">
        <v>81</v>
      </c>
      <c r="CL59" s="134" t="s">
        <v>19</v>
      </c>
    </row>
    <row r="60" s="4" customFormat="1" ht="16.5" customHeight="1">
      <c r="A60" s="125" t="s">
        <v>83</v>
      </c>
      <c r="B60" s="64"/>
      <c r="C60" s="126"/>
      <c r="D60" s="126"/>
      <c r="E60" s="127" t="s">
        <v>95</v>
      </c>
      <c r="F60" s="127"/>
      <c r="G60" s="127"/>
      <c r="H60" s="127"/>
      <c r="I60" s="127"/>
      <c r="J60" s="126"/>
      <c r="K60" s="127" t="s">
        <v>96</v>
      </c>
      <c r="L60" s="127"/>
      <c r="M60" s="127"/>
      <c r="N60" s="127"/>
      <c r="O60" s="127"/>
      <c r="P60" s="127"/>
      <c r="Q60" s="127"/>
      <c r="R60" s="127"/>
      <c r="S60" s="127"/>
      <c r="T60" s="127"/>
      <c r="U60" s="127"/>
      <c r="V60" s="127"/>
      <c r="W60" s="127"/>
      <c r="X60" s="127"/>
      <c r="Y60" s="127"/>
      <c r="Z60" s="127"/>
      <c r="AA60" s="127"/>
      <c r="AB60" s="127"/>
      <c r="AC60" s="127"/>
      <c r="AD60" s="127"/>
      <c r="AE60" s="127"/>
      <c r="AF60" s="127"/>
      <c r="AG60" s="128">
        <f>'VRN - Vedlejší rozpočtové...'!J32</f>
        <v>0</v>
      </c>
      <c r="AH60" s="126"/>
      <c r="AI60" s="126"/>
      <c r="AJ60" s="126"/>
      <c r="AK60" s="126"/>
      <c r="AL60" s="126"/>
      <c r="AM60" s="126"/>
      <c r="AN60" s="128">
        <f>SUM(AG60,AT60)</f>
        <v>0</v>
      </c>
      <c r="AO60" s="126"/>
      <c r="AP60" s="126"/>
      <c r="AQ60" s="129" t="s">
        <v>84</v>
      </c>
      <c r="AR60" s="66"/>
      <c r="AS60" s="130">
        <v>0</v>
      </c>
      <c r="AT60" s="131">
        <f>ROUND(SUM(AV60:AW60),2)</f>
        <v>0</v>
      </c>
      <c r="AU60" s="132">
        <f>'VRN - Vedlejší rozpočtové...'!P88</f>
        <v>0</v>
      </c>
      <c r="AV60" s="131">
        <f>'VRN - Vedlejší rozpočtové...'!J35</f>
        <v>0</v>
      </c>
      <c r="AW60" s="131">
        <f>'VRN - Vedlejší rozpočtové...'!J36</f>
        <v>0</v>
      </c>
      <c r="AX60" s="131">
        <f>'VRN - Vedlejší rozpočtové...'!J37</f>
        <v>0</v>
      </c>
      <c r="AY60" s="131">
        <f>'VRN - Vedlejší rozpočtové...'!J38</f>
        <v>0</v>
      </c>
      <c r="AZ60" s="131">
        <f>'VRN - Vedlejší rozpočtové...'!F35</f>
        <v>0</v>
      </c>
      <c r="BA60" s="131">
        <f>'VRN - Vedlejší rozpočtové...'!F36</f>
        <v>0</v>
      </c>
      <c r="BB60" s="131">
        <f>'VRN - Vedlejší rozpočtové...'!F37</f>
        <v>0</v>
      </c>
      <c r="BC60" s="131">
        <f>'VRN - Vedlejší rozpočtové...'!F38</f>
        <v>0</v>
      </c>
      <c r="BD60" s="133">
        <f>'VRN - Vedlejší rozpočtové...'!F39</f>
        <v>0</v>
      </c>
      <c r="BE60" s="4"/>
      <c r="BT60" s="134" t="s">
        <v>82</v>
      </c>
      <c r="BV60" s="134" t="s">
        <v>75</v>
      </c>
      <c r="BW60" s="134" t="s">
        <v>97</v>
      </c>
      <c r="BX60" s="134" t="s">
        <v>81</v>
      </c>
      <c r="CL60" s="134" t="s">
        <v>19</v>
      </c>
    </row>
    <row r="61" s="7" customFormat="1" ht="16.5" customHeight="1">
      <c r="A61" s="7"/>
      <c r="B61" s="112"/>
      <c r="C61" s="113"/>
      <c r="D61" s="114" t="s">
        <v>98</v>
      </c>
      <c r="E61" s="114"/>
      <c r="F61" s="114"/>
      <c r="G61" s="114"/>
      <c r="H61" s="114"/>
      <c r="I61" s="115"/>
      <c r="J61" s="114" t="s">
        <v>99</v>
      </c>
      <c r="K61" s="114"/>
      <c r="L61" s="114"/>
      <c r="M61" s="114"/>
      <c r="N61" s="114"/>
      <c r="O61" s="114"/>
      <c r="P61" s="114"/>
      <c r="Q61" s="114"/>
      <c r="R61" s="114"/>
      <c r="S61" s="114"/>
      <c r="T61" s="114"/>
      <c r="U61" s="114"/>
      <c r="V61" s="114"/>
      <c r="W61" s="114"/>
      <c r="X61" s="114"/>
      <c r="Y61" s="114"/>
      <c r="Z61" s="114"/>
      <c r="AA61" s="114"/>
      <c r="AB61" s="114"/>
      <c r="AC61" s="114"/>
      <c r="AD61" s="114"/>
      <c r="AE61" s="114"/>
      <c r="AF61" s="114"/>
      <c r="AG61" s="116">
        <f>ROUND(SUM(AG62:AG66),2)</f>
        <v>0</v>
      </c>
      <c r="AH61" s="115"/>
      <c r="AI61" s="115"/>
      <c r="AJ61" s="115"/>
      <c r="AK61" s="115"/>
      <c r="AL61" s="115"/>
      <c r="AM61" s="115"/>
      <c r="AN61" s="117">
        <f>SUM(AG61,AT61)</f>
        <v>0</v>
      </c>
      <c r="AO61" s="115"/>
      <c r="AP61" s="115"/>
      <c r="AQ61" s="118" t="s">
        <v>79</v>
      </c>
      <c r="AR61" s="119"/>
      <c r="AS61" s="120">
        <f>ROUND(SUM(AS62:AS66),2)</f>
        <v>0</v>
      </c>
      <c r="AT61" s="121">
        <f>ROUND(SUM(AV61:AW61),2)</f>
        <v>0</v>
      </c>
      <c r="AU61" s="122">
        <f>ROUND(SUM(AU62:AU66),5)</f>
        <v>0</v>
      </c>
      <c r="AV61" s="121">
        <f>ROUND(AZ61*L29,2)</f>
        <v>0</v>
      </c>
      <c r="AW61" s="121">
        <f>ROUND(BA61*L30,2)</f>
        <v>0</v>
      </c>
      <c r="AX61" s="121">
        <f>ROUND(BB61*L29,2)</f>
        <v>0</v>
      </c>
      <c r="AY61" s="121">
        <f>ROUND(BC61*L30,2)</f>
        <v>0</v>
      </c>
      <c r="AZ61" s="121">
        <f>ROUND(SUM(AZ62:AZ66),2)</f>
        <v>0</v>
      </c>
      <c r="BA61" s="121">
        <f>ROUND(SUM(BA62:BA66),2)</f>
        <v>0</v>
      </c>
      <c r="BB61" s="121">
        <f>ROUND(SUM(BB62:BB66),2)</f>
        <v>0</v>
      </c>
      <c r="BC61" s="121">
        <f>ROUND(SUM(BC62:BC66),2)</f>
        <v>0</v>
      </c>
      <c r="BD61" s="123">
        <f>ROUND(SUM(BD62:BD66),2)</f>
        <v>0</v>
      </c>
      <c r="BE61" s="7"/>
      <c r="BS61" s="124" t="s">
        <v>72</v>
      </c>
      <c r="BT61" s="124" t="s">
        <v>80</v>
      </c>
      <c r="BV61" s="124" t="s">
        <v>75</v>
      </c>
      <c r="BW61" s="124" t="s">
        <v>100</v>
      </c>
      <c r="BX61" s="124" t="s">
        <v>5</v>
      </c>
      <c r="CL61" s="124" t="s">
        <v>19</v>
      </c>
      <c r="CM61" s="124" t="s">
        <v>82</v>
      </c>
    </row>
    <row r="62" s="4" customFormat="1" ht="16.5" customHeight="1">
      <c r="A62" s="125" t="s">
        <v>83</v>
      </c>
      <c r="B62" s="64"/>
      <c r="C62" s="126"/>
      <c r="D62" s="126"/>
      <c r="E62" s="127" t="s">
        <v>98</v>
      </c>
      <c r="F62" s="127"/>
      <c r="G62" s="127"/>
      <c r="H62" s="127"/>
      <c r="I62" s="127"/>
      <c r="J62" s="126"/>
      <c r="K62" s="127" t="s">
        <v>99</v>
      </c>
      <c r="L62" s="127"/>
      <c r="M62" s="127"/>
      <c r="N62" s="127"/>
      <c r="O62" s="127"/>
      <c r="P62" s="127"/>
      <c r="Q62" s="127"/>
      <c r="R62" s="127"/>
      <c r="S62" s="127"/>
      <c r="T62" s="127"/>
      <c r="U62" s="127"/>
      <c r="V62" s="127"/>
      <c r="W62" s="127"/>
      <c r="X62" s="127"/>
      <c r="Y62" s="127"/>
      <c r="Z62" s="127"/>
      <c r="AA62" s="127"/>
      <c r="AB62" s="127"/>
      <c r="AC62" s="127"/>
      <c r="AD62" s="127"/>
      <c r="AE62" s="127"/>
      <c r="AF62" s="127"/>
      <c r="AG62" s="128">
        <f>'SO-02 - Větrolam TEO-2'!J30</f>
        <v>0</v>
      </c>
      <c r="AH62" s="126"/>
      <c r="AI62" s="126"/>
      <c r="AJ62" s="126"/>
      <c r="AK62" s="126"/>
      <c r="AL62" s="126"/>
      <c r="AM62" s="126"/>
      <c r="AN62" s="128">
        <f>SUM(AG62,AT62)</f>
        <v>0</v>
      </c>
      <c r="AO62" s="126"/>
      <c r="AP62" s="126"/>
      <c r="AQ62" s="129" t="s">
        <v>84</v>
      </c>
      <c r="AR62" s="66"/>
      <c r="AS62" s="130">
        <v>0</v>
      </c>
      <c r="AT62" s="131">
        <f>ROUND(SUM(AV62:AW62),2)</f>
        <v>0</v>
      </c>
      <c r="AU62" s="132">
        <f>'SO-02 - Větrolam TEO-2'!P79</f>
        <v>0</v>
      </c>
      <c r="AV62" s="131">
        <f>'SO-02 - Větrolam TEO-2'!J33</f>
        <v>0</v>
      </c>
      <c r="AW62" s="131">
        <f>'SO-02 - Větrolam TEO-2'!J34</f>
        <v>0</v>
      </c>
      <c r="AX62" s="131">
        <f>'SO-02 - Větrolam TEO-2'!J35</f>
        <v>0</v>
      </c>
      <c r="AY62" s="131">
        <f>'SO-02 - Větrolam TEO-2'!J36</f>
        <v>0</v>
      </c>
      <c r="AZ62" s="131">
        <f>'SO-02 - Větrolam TEO-2'!F33</f>
        <v>0</v>
      </c>
      <c r="BA62" s="131">
        <f>'SO-02 - Větrolam TEO-2'!F34</f>
        <v>0</v>
      </c>
      <c r="BB62" s="131">
        <f>'SO-02 - Větrolam TEO-2'!F35</f>
        <v>0</v>
      </c>
      <c r="BC62" s="131">
        <f>'SO-02 - Větrolam TEO-2'!F36</f>
        <v>0</v>
      </c>
      <c r="BD62" s="133">
        <f>'SO-02 - Větrolam TEO-2'!F37</f>
        <v>0</v>
      </c>
      <c r="BE62" s="4"/>
      <c r="BT62" s="134" t="s">
        <v>82</v>
      </c>
      <c r="BU62" s="134" t="s">
        <v>85</v>
      </c>
      <c r="BV62" s="134" t="s">
        <v>75</v>
      </c>
      <c r="BW62" s="134" t="s">
        <v>100</v>
      </c>
      <c r="BX62" s="134" t="s">
        <v>5</v>
      </c>
      <c r="CL62" s="134" t="s">
        <v>19</v>
      </c>
      <c r="CM62" s="134" t="s">
        <v>82</v>
      </c>
    </row>
    <row r="63" s="4" customFormat="1" ht="16.5" customHeight="1">
      <c r="A63" s="125" t="s">
        <v>83</v>
      </c>
      <c r="B63" s="64"/>
      <c r="C63" s="126"/>
      <c r="D63" s="126"/>
      <c r="E63" s="127" t="s">
        <v>101</v>
      </c>
      <c r="F63" s="127"/>
      <c r="G63" s="127"/>
      <c r="H63" s="127"/>
      <c r="I63" s="127"/>
      <c r="J63" s="126"/>
      <c r="K63" s="127" t="s">
        <v>87</v>
      </c>
      <c r="L63" s="127"/>
      <c r="M63" s="127"/>
      <c r="N63" s="127"/>
      <c r="O63" s="127"/>
      <c r="P63" s="127"/>
      <c r="Q63" s="127"/>
      <c r="R63" s="127"/>
      <c r="S63" s="127"/>
      <c r="T63" s="127"/>
      <c r="U63" s="127"/>
      <c r="V63" s="127"/>
      <c r="W63" s="127"/>
      <c r="X63" s="127"/>
      <c r="Y63" s="127"/>
      <c r="Z63" s="127"/>
      <c r="AA63" s="127"/>
      <c r="AB63" s="127"/>
      <c r="AC63" s="127"/>
      <c r="AD63" s="127"/>
      <c r="AE63" s="127"/>
      <c r="AF63" s="127"/>
      <c r="AG63" s="128">
        <f>'SO-021 - 1. rok pěstební ...'!J32</f>
        <v>0</v>
      </c>
      <c r="AH63" s="126"/>
      <c r="AI63" s="126"/>
      <c r="AJ63" s="126"/>
      <c r="AK63" s="126"/>
      <c r="AL63" s="126"/>
      <c r="AM63" s="126"/>
      <c r="AN63" s="128">
        <f>SUM(AG63,AT63)</f>
        <v>0</v>
      </c>
      <c r="AO63" s="126"/>
      <c r="AP63" s="126"/>
      <c r="AQ63" s="129" t="s">
        <v>84</v>
      </c>
      <c r="AR63" s="66"/>
      <c r="AS63" s="130">
        <v>0</v>
      </c>
      <c r="AT63" s="131">
        <f>ROUND(SUM(AV63:AW63),2)</f>
        <v>0</v>
      </c>
      <c r="AU63" s="132">
        <f>'SO-021 - 1. rok pěstební ...'!P85</f>
        <v>0</v>
      </c>
      <c r="AV63" s="131">
        <f>'SO-021 - 1. rok pěstební ...'!J35</f>
        <v>0</v>
      </c>
      <c r="AW63" s="131">
        <f>'SO-021 - 1. rok pěstební ...'!J36</f>
        <v>0</v>
      </c>
      <c r="AX63" s="131">
        <f>'SO-021 - 1. rok pěstební ...'!J37</f>
        <v>0</v>
      </c>
      <c r="AY63" s="131">
        <f>'SO-021 - 1. rok pěstební ...'!J38</f>
        <v>0</v>
      </c>
      <c r="AZ63" s="131">
        <f>'SO-021 - 1. rok pěstební ...'!F35</f>
        <v>0</v>
      </c>
      <c r="BA63" s="131">
        <f>'SO-021 - 1. rok pěstební ...'!F36</f>
        <v>0</v>
      </c>
      <c r="BB63" s="131">
        <f>'SO-021 - 1. rok pěstební ...'!F37</f>
        <v>0</v>
      </c>
      <c r="BC63" s="131">
        <f>'SO-021 - 1. rok pěstební ...'!F38</f>
        <v>0</v>
      </c>
      <c r="BD63" s="133">
        <f>'SO-021 - 1. rok pěstební ...'!F39</f>
        <v>0</v>
      </c>
      <c r="BE63" s="4"/>
      <c r="BT63" s="134" t="s">
        <v>82</v>
      </c>
      <c r="BV63" s="134" t="s">
        <v>75</v>
      </c>
      <c r="BW63" s="134" t="s">
        <v>102</v>
      </c>
      <c r="BX63" s="134" t="s">
        <v>100</v>
      </c>
      <c r="CL63" s="134" t="s">
        <v>19</v>
      </c>
    </row>
    <row r="64" s="4" customFormat="1" ht="16.5" customHeight="1">
      <c r="A64" s="125" t="s">
        <v>83</v>
      </c>
      <c r="B64" s="64"/>
      <c r="C64" s="126"/>
      <c r="D64" s="126"/>
      <c r="E64" s="127" t="s">
        <v>103</v>
      </c>
      <c r="F64" s="127"/>
      <c r="G64" s="127"/>
      <c r="H64" s="127"/>
      <c r="I64" s="127"/>
      <c r="J64" s="126"/>
      <c r="K64" s="127" t="s">
        <v>90</v>
      </c>
      <c r="L64" s="127"/>
      <c r="M64" s="127"/>
      <c r="N64" s="127"/>
      <c r="O64" s="127"/>
      <c r="P64" s="127"/>
      <c r="Q64" s="127"/>
      <c r="R64" s="127"/>
      <c r="S64" s="127"/>
      <c r="T64" s="127"/>
      <c r="U64" s="127"/>
      <c r="V64" s="127"/>
      <c r="W64" s="127"/>
      <c r="X64" s="127"/>
      <c r="Y64" s="127"/>
      <c r="Z64" s="127"/>
      <c r="AA64" s="127"/>
      <c r="AB64" s="127"/>
      <c r="AC64" s="127"/>
      <c r="AD64" s="127"/>
      <c r="AE64" s="127"/>
      <c r="AF64" s="127"/>
      <c r="AG64" s="128">
        <f>'SO-022 - 2. rok pěstební ...'!J32</f>
        <v>0</v>
      </c>
      <c r="AH64" s="126"/>
      <c r="AI64" s="126"/>
      <c r="AJ64" s="126"/>
      <c r="AK64" s="126"/>
      <c r="AL64" s="126"/>
      <c r="AM64" s="126"/>
      <c r="AN64" s="128">
        <f>SUM(AG64,AT64)</f>
        <v>0</v>
      </c>
      <c r="AO64" s="126"/>
      <c r="AP64" s="126"/>
      <c r="AQ64" s="129" t="s">
        <v>84</v>
      </c>
      <c r="AR64" s="66"/>
      <c r="AS64" s="130">
        <v>0</v>
      </c>
      <c r="AT64" s="131">
        <f>ROUND(SUM(AV64:AW64),2)</f>
        <v>0</v>
      </c>
      <c r="AU64" s="132">
        <f>'SO-022 - 2. rok pěstební ...'!P85</f>
        <v>0</v>
      </c>
      <c r="AV64" s="131">
        <f>'SO-022 - 2. rok pěstební ...'!J35</f>
        <v>0</v>
      </c>
      <c r="AW64" s="131">
        <f>'SO-022 - 2. rok pěstební ...'!J36</f>
        <v>0</v>
      </c>
      <c r="AX64" s="131">
        <f>'SO-022 - 2. rok pěstební ...'!J37</f>
        <v>0</v>
      </c>
      <c r="AY64" s="131">
        <f>'SO-022 - 2. rok pěstební ...'!J38</f>
        <v>0</v>
      </c>
      <c r="AZ64" s="131">
        <f>'SO-022 - 2. rok pěstební ...'!F35</f>
        <v>0</v>
      </c>
      <c r="BA64" s="131">
        <f>'SO-022 - 2. rok pěstební ...'!F36</f>
        <v>0</v>
      </c>
      <c r="BB64" s="131">
        <f>'SO-022 - 2. rok pěstební ...'!F37</f>
        <v>0</v>
      </c>
      <c r="BC64" s="131">
        <f>'SO-022 - 2. rok pěstební ...'!F38</f>
        <v>0</v>
      </c>
      <c r="BD64" s="133">
        <f>'SO-022 - 2. rok pěstební ...'!F39</f>
        <v>0</v>
      </c>
      <c r="BE64" s="4"/>
      <c r="BT64" s="134" t="s">
        <v>82</v>
      </c>
      <c r="BV64" s="134" t="s">
        <v>75</v>
      </c>
      <c r="BW64" s="134" t="s">
        <v>104</v>
      </c>
      <c r="BX64" s="134" t="s">
        <v>100</v>
      </c>
      <c r="CL64" s="134" t="s">
        <v>19</v>
      </c>
    </row>
    <row r="65" s="4" customFormat="1" ht="16.5" customHeight="1">
      <c r="A65" s="125" t="s">
        <v>83</v>
      </c>
      <c r="B65" s="64"/>
      <c r="C65" s="126"/>
      <c r="D65" s="126"/>
      <c r="E65" s="127" t="s">
        <v>105</v>
      </c>
      <c r="F65" s="127"/>
      <c r="G65" s="127"/>
      <c r="H65" s="127"/>
      <c r="I65" s="127"/>
      <c r="J65" s="126"/>
      <c r="K65" s="127" t="s">
        <v>93</v>
      </c>
      <c r="L65" s="127"/>
      <c r="M65" s="127"/>
      <c r="N65" s="127"/>
      <c r="O65" s="127"/>
      <c r="P65" s="127"/>
      <c r="Q65" s="127"/>
      <c r="R65" s="127"/>
      <c r="S65" s="127"/>
      <c r="T65" s="127"/>
      <c r="U65" s="127"/>
      <c r="V65" s="127"/>
      <c r="W65" s="127"/>
      <c r="X65" s="127"/>
      <c r="Y65" s="127"/>
      <c r="Z65" s="127"/>
      <c r="AA65" s="127"/>
      <c r="AB65" s="127"/>
      <c r="AC65" s="127"/>
      <c r="AD65" s="127"/>
      <c r="AE65" s="127"/>
      <c r="AF65" s="127"/>
      <c r="AG65" s="128">
        <f>'SO-023 - 3. rok pěstební ...'!J32</f>
        <v>0</v>
      </c>
      <c r="AH65" s="126"/>
      <c r="AI65" s="126"/>
      <c r="AJ65" s="126"/>
      <c r="AK65" s="126"/>
      <c r="AL65" s="126"/>
      <c r="AM65" s="126"/>
      <c r="AN65" s="128">
        <f>SUM(AG65,AT65)</f>
        <v>0</v>
      </c>
      <c r="AO65" s="126"/>
      <c r="AP65" s="126"/>
      <c r="AQ65" s="129" t="s">
        <v>84</v>
      </c>
      <c r="AR65" s="66"/>
      <c r="AS65" s="130">
        <v>0</v>
      </c>
      <c r="AT65" s="131">
        <f>ROUND(SUM(AV65:AW65),2)</f>
        <v>0</v>
      </c>
      <c r="AU65" s="132">
        <f>'SO-023 - 3. rok pěstební ...'!P85</f>
        <v>0</v>
      </c>
      <c r="AV65" s="131">
        <f>'SO-023 - 3. rok pěstební ...'!J35</f>
        <v>0</v>
      </c>
      <c r="AW65" s="131">
        <f>'SO-023 - 3. rok pěstební ...'!J36</f>
        <v>0</v>
      </c>
      <c r="AX65" s="131">
        <f>'SO-023 - 3. rok pěstební ...'!J37</f>
        <v>0</v>
      </c>
      <c r="AY65" s="131">
        <f>'SO-023 - 3. rok pěstební ...'!J38</f>
        <v>0</v>
      </c>
      <c r="AZ65" s="131">
        <f>'SO-023 - 3. rok pěstební ...'!F35</f>
        <v>0</v>
      </c>
      <c r="BA65" s="131">
        <f>'SO-023 - 3. rok pěstební ...'!F36</f>
        <v>0</v>
      </c>
      <c r="BB65" s="131">
        <f>'SO-023 - 3. rok pěstební ...'!F37</f>
        <v>0</v>
      </c>
      <c r="BC65" s="131">
        <f>'SO-023 - 3. rok pěstební ...'!F38</f>
        <v>0</v>
      </c>
      <c r="BD65" s="133">
        <f>'SO-023 - 3. rok pěstební ...'!F39</f>
        <v>0</v>
      </c>
      <c r="BE65" s="4"/>
      <c r="BT65" s="134" t="s">
        <v>82</v>
      </c>
      <c r="BV65" s="134" t="s">
        <v>75</v>
      </c>
      <c r="BW65" s="134" t="s">
        <v>106</v>
      </c>
      <c r="BX65" s="134" t="s">
        <v>100</v>
      </c>
      <c r="CL65" s="134" t="s">
        <v>19</v>
      </c>
    </row>
    <row r="66" s="4" customFormat="1" ht="16.5" customHeight="1">
      <c r="A66" s="125" t="s">
        <v>83</v>
      </c>
      <c r="B66" s="64"/>
      <c r="C66" s="126"/>
      <c r="D66" s="126"/>
      <c r="E66" s="127" t="s">
        <v>95</v>
      </c>
      <c r="F66" s="127"/>
      <c r="G66" s="127"/>
      <c r="H66" s="127"/>
      <c r="I66" s="127"/>
      <c r="J66" s="126"/>
      <c r="K66" s="127" t="s">
        <v>96</v>
      </c>
      <c r="L66" s="127"/>
      <c r="M66" s="127"/>
      <c r="N66" s="127"/>
      <c r="O66" s="127"/>
      <c r="P66" s="127"/>
      <c r="Q66" s="127"/>
      <c r="R66" s="127"/>
      <c r="S66" s="127"/>
      <c r="T66" s="127"/>
      <c r="U66" s="127"/>
      <c r="V66" s="127"/>
      <c r="W66" s="127"/>
      <c r="X66" s="127"/>
      <c r="Y66" s="127"/>
      <c r="Z66" s="127"/>
      <c r="AA66" s="127"/>
      <c r="AB66" s="127"/>
      <c r="AC66" s="127"/>
      <c r="AD66" s="127"/>
      <c r="AE66" s="127"/>
      <c r="AF66" s="127"/>
      <c r="AG66" s="128">
        <f>'VRN - Vedlejší rozpočtové..._01'!J32</f>
        <v>0</v>
      </c>
      <c r="AH66" s="126"/>
      <c r="AI66" s="126"/>
      <c r="AJ66" s="126"/>
      <c r="AK66" s="126"/>
      <c r="AL66" s="126"/>
      <c r="AM66" s="126"/>
      <c r="AN66" s="128">
        <f>SUM(AG66,AT66)</f>
        <v>0</v>
      </c>
      <c r="AO66" s="126"/>
      <c r="AP66" s="126"/>
      <c r="AQ66" s="129" t="s">
        <v>84</v>
      </c>
      <c r="AR66" s="66"/>
      <c r="AS66" s="130">
        <v>0</v>
      </c>
      <c r="AT66" s="131">
        <f>ROUND(SUM(AV66:AW66),2)</f>
        <v>0</v>
      </c>
      <c r="AU66" s="132">
        <f>'VRN - Vedlejší rozpočtové..._01'!P88</f>
        <v>0</v>
      </c>
      <c r="AV66" s="131">
        <f>'VRN - Vedlejší rozpočtové..._01'!J35</f>
        <v>0</v>
      </c>
      <c r="AW66" s="131">
        <f>'VRN - Vedlejší rozpočtové..._01'!J36</f>
        <v>0</v>
      </c>
      <c r="AX66" s="131">
        <f>'VRN - Vedlejší rozpočtové..._01'!J37</f>
        <v>0</v>
      </c>
      <c r="AY66" s="131">
        <f>'VRN - Vedlejší rozpočtové..._01'!J38</f>
        <v>0</v>
      </c>
      <c r="AZ66" s="131">
        <f>'VRN - Vedlejší rozpočtové..._01'!F35</f>
        <v>0</v>
      </c>
      <c r="BA66" s="131">
        <f>'VRN - Vedlejší rozpočtové..._01'!F36</f>
        <v>0</v>
      </c>
      <c r="BB66" s="131">
        <f>'VRN - Vedlejší rozpočtové..._01'!F37</f>
        <v>0</v>
      </c>
      <c r="BC66" s="131">
        <f>'VRN - Vedlejší rozpočtové..._01'!F38</f>
        <v>0</v>
      </c>
      <c r="BD66" s="133">
        <f>'VRN - Vedlejší rozpočtové..._01'!F39</f>
        <v>0</v>
      </c>
      <c r="BE66" s="4"/>
      <c r="BT66" s="134" t="s">
        <v>82</v>
      </c>
      <c r="BV66" s="134" t="s">
        <v>75</v>
      </c>
      <c r="BW66" s="134" t="s">
        <v>107</v>
      </c>
      <c r="BX66" s="134" t="s">
        <v>100</v>
      </c>
      <c r="CL66" s="134" t="s">
        <v>19</v>
      </c>
    </row>
    <row r="67" s="7" customFormat="1" ht="16.5" customHeight="1">
      <c r="A67" s="7"/>
      <c r="B67" s="112"/>
      <c r="C67" s="113"/>
      <c r="D67" s="114" t="s">
        <v>108</v>
      </c>
      <c r="E67" s="114"/>
      <c r="F67" s="114"/>
      <c r="G67" s="114"/>
      <c r="H67" s="114"/>
      <c r="I67" s="115"/>
      <c r="J67" s="114" t="s">
        <v>109</v>
      </c>
      <c r="K67" s="114"/>
      <c r="L67" s="114"/>
      <c r="M67" s="114"/>
      <c r="N67" s="114"/>
      <c r="O67" s="114"/>
      <c r="P67" s="114"/>
      <c r="Q67" s="114"/>
      <c r="R67" s="114"/>
      <c r="S67" s="114"/>
      <c r="T67" s="114"/>
      <c r="U67" s="114"/>
      <c r="V67" s="114"/>
      <c r="W67" s="114"/>
      <c r="X67" s="114"/>
      <c r="Y67" s="114"/>
      <c r="Z67" s="114"/>
      <c r="AA67" s="114"/>
      <c r="AB67" s="114"/>
      <c r="AC67" s="114"/>
      <c r="AD67" s="114"/>
      <c r="AE67" s="114"/>
      <c r="AF67" s="114"/>
      <c r="AG67" s="116">
        <f>ROUND(SUM(AG68:AG72),2)</f>
        <v>0</v>
      </c>
      <c r="AH67" s="115"/>
      <c r="AI67" s="115"/>
      <c r="AJ67" s="115"/>
      <c r="AK67" s="115"/>
      <c r="AL67" s="115"/>
      <c r="AM67" s="115"/>
      <c r="AN67" s="117">
        <f>SUM(AG67,AT67)</f>
        <v>0</v>
      </c>
      <c r="AO67" s="115"/>
      <c r="AP67" s="115"/>
      <c r="AQ67" s="118" t="s">
        <v>79</v>
      </c>
      <c r="AR67" s="119"/>
      <c r="AS67" s="120">
        <f>ROUND(SUM(AS68:AS72),2)</f>
        <v>0</v>
      </c>
      <c r="AT67" s="121">
        <f>ROUND(SUM(AV67:AW67),2)</f>
        <v>0</v>
      </c>
      <c r="AU67" s="122">
        <f>ROUND(SUM(AU68:AU72),5)</f>
        <v>0</v>
      </c>
      <c r="AV67" s="121">
        <f>ROUND(AZ67*L29,2)</f>
        <v>0</v>
      </c>
      <c r="AW67" s="121">
        <f>ROUND(BA67*L30,2)</f>
        <v>0</v>
      </c>
      <c r="AX67" s="121">
        <f>ROUND(BB67*L29,2)</f>
        <v>0</v>
      </c>
      <c r="AY67" s="121">
        <f>ROUND(BC67*L30,2)</f>
        <v>0</v>
      </c>
      <c r="AZ67" s="121">
        <f>ROUND(SUM(AZ68:AZ72),2)</f>
        <v>0</v>
      </c>
      <c r="BA67" s="121">
        <f>ROUND(SUM(BA68:BA72),2)</f>
        <v>0</v>
      </c>
      <c r="BB67" s="121">
        <f>ROUND(SUM(BB68:BB72),2)</f>
        <v>0</v>
      </c>
      <c r="BC67" s="121">
        <f>ROUND(SUM(BC68:BC72),2)</f>
        <v>0</v>
      </c>
      <c r="BD67" s="123">
        <f>ROUND(SUM(BD68:BD72),2)</f>
        <v>0</v>
      </c>
      <c r="BE67" s="7"/>
      <c r="BS67" s="124" t="s">
        <v>72</v>
      </c>
      <c r="BT67" s="124" t="s">
        <v>80</v>
      </c>
      <c r="BV67" s="124" t="s">
        <v>75</v>
      </c>
      <c r="BW67" s="124" t="s">
        <v>110</v>
      </c>
      <c r="BX67" s="124" t="s">
        <v>5</v>
      </c>
      <c r="CL67" s="124" t="s">
        <v>19</v>
      </c>
      <c r="CM67" s="124" t="s">
        <v>82</v>
      </c>
    </row>
    <row r="68" s="4" customFormat="1" ht="16.5" customHeight="1">
      <c r="A68" s="125" t="s">
        <v>83</v>
      </c>
      <c r="B68" s="64"/>
      <c r="C68" s="126"/>
      <c r="D68" s="126"/>
      <c r="E68" s="127" t="s">
        <v>108</v>
      </c>
      <c r="F68" s="127"/>
      <c r="G68" s="127"/>
      <c r="H68" s="127"/>
      <c r="I68" s="127"/>
      <c r="J68" s="126"/>
      <c r="K68" s="127" t="s">
        <v>109</v>
      </c>
      <c r="L68" s="127"/>
      <c r="M68" s="127"/>
      <c r="N68" s="127"/>
      <c r="O68" s="127"/>
      <c r="P68" s="127"/>
      <c r="Q68" s="127"/>
      <c r="R68" s="127"/>
      <c r="S68" s="127"/>
      <c r="T68" s="127"/>
      <c r="U68" s="127"/>
      <c r="V68" s="127"/>
      <c r="W68" s="127"/>
      <c r="X68" s="127"/>
      <c r="Y68" s="127"/>
      <c r="Z68" s="127"/>
      <c r="AA68" s="127"/>
      <c r="AB68" s="127"/>
      <c r="AC68" s="127"/>
      <c r="AD68" s="127"/>
      <c r="AE68" s="127"/>
      <c r="AF68" s="127"/>
      <c r="AG68" s="128">
        <f>'SO-03 - Větrolam TEO-3'!J30</f>
        <v>0</v>
      </c>
      <c r="AH68" s="126"/>
      <c r="AI68" s="126"/>
      <c r="AJ68" s="126"/>
      <c r="AK68" s="126"/>
      <c r="AL68" s="126"/>
      <c r="AM68" s="126"/>
      <c r="AN68" s="128">
        <f>SUM(AG68,AT68)</f>
        <v>0</v>
      </c>
      <c r="AO68" s="126"/>
      <c r="AP68" s="126"/>
      <c r="AQ68" s="129" t="s">
        <v>84</v>
      </c>
      <c r="AR68" s="66"/>
      <c r="AS68" s="130">
        <v>0</v>
      </c>
      <c r="AT68" s="131">
        <f>ROUND(SUM(AV68:AW68),2)</f>
        <v>0</v>
      </c>
      <c r="AU68" s="132">
        <f>'SO-03 - Větrolam TEO-3'!P79</f>
        <v>0</v>
      </c>
      <c r="AV68" s="131">
        <f>'SO-03 - Větrolam TEO-3'!J33</f>
        <v>0</v>
      </c>
      <c r="AW68" s="131">
        <f>'SO-03 - Větrolam TEO-3'!J34</f>
        <v>0</v>
      </c>
      <c r="AX68" s="131">
        <f>'SO-03 - Větrolam TEO-3'!J35</f>
        <v>0</v>
      </c>
      <c r="AY68" s="131">
        <f>'SO-03 - Větrolam TEO-3'!J36</f>
        <v>0</v>
      </c>
      <c r="AZ68" s="131">
        <f>'SO-03 - Větrolam TEO-3'!F33</f>
        <v>0</v>
      </c>
      <c r="BA68" s="131">
        <f>'SO-03 - Větrolam TEO-3'!F34</f>
        <v>0</v>
      </c>
      <c r="BB68" s="131">
        <f>'SO-03 - Větrolam TEO-3'!F35</f>
        <v>0</v>
      </c>
      <c r="BC68" s="131">
        <f>'SO-03 - Větrolam TEO-3'!F36</f>
        <v>0</v>
      </c>
      <c r="BD68" s="133">
        <f>'SO-03 - Větrolam TEO-3'!F37</f>
        <v>0</v>
      </c>
      <c r="BE68" s="4"/>
      <c r="BT68" s="134" t="s">
        <v>82</v>
      </c>
      <c r="BU68" s="134" t="s">
        <v>85</v>
      </c>
      <c r="BV68" s="134" t="s">
        <v>75</v>
      </c>
      <c r="BW68" s="134" t="s">
        <v>110</v>
      </c>
      <c r="BX68" s="134" t="s">
        <v>5</v>
      </c>
      <c r="CL68" s="134" t="s">
        <v>19</v>
      </c>
      <c r="CM68" s="134" t="s">
        <v>82</v>
      </c>
    </row>
    <row r="69" s="4" customFormat="1" ht="16.5" customHeight="1">
      <c r="A69" s="125" t="s">
        <v>83</v>
      </c>
      <c r="B69" s="64"/>
      <c r="C69" s="126"/>
      <c r="D69" s="126"/>
      <c r="E69" s="127" t="s">
        <v>111</v>
      </c>
      <c r="F69" s="127"/>
      <c r="G69" s="127"/>
      <c r="H69" s="127"/>
      <c r="I69" s="127"/>
      <c r="J69" s="126"/>
      <c r="K69" s="127" t="s">
        <v>87</v>
      </c>
      <c r="L69" s="127"/>
      <c r="M69" s="127"/>
      <c r="N69" s="127"/>
      <c r="O69" s="127"/>
      <c r="P69" s="127"/>
      <c r="Q69" s="127"/>
      <c r="R69" s="127"/>
      <c r="S69" s="127"/>
      <c r="T69" s="127"/>
      <c r="U69" s="127"/>
      <c r="V69" s="127"/>
      <c r="W69" s="127"/>
      <c r="X69" s="127"/>
      <c r="Y69" s="127"/>
      <c r="Z69" s="127"/>
      <c r="AA69" s="127"/>
      <c r="AB69" s="127"/>
      <c r="AC69" s="127"/>
      <c r="AD69" s="127"/>
      <c r="AE69" s="127"/>
      <c r="AF69" s="127"/>
      <c r="AG69" s="128">
        <f>'SO-031 - 1. rok pěstební ...'!J32</f>
        <v>0</v>
      </c>
      <c r="AH69" s="126"/>
      <c r="AI69" s="126"/>
      <c r="AJ69" s="126"/>
      <c r="AK69" s="126"/>
      <c r="AL69" s="126"/>
      <c r="AM69" s="126"/>
      <c r="AN69" s="128">
        <f>SUM(AG69,AT69)</f>
        <v>0</v>
      </c>
      <c r="AO69" s="126"/>
      <c r="AP69" s="126"/>
      <c r="AQ69" s="129" t="s">
        <v>84</v>
      </c>
      <c r="AR69" s="66"/>
      <c r="AS69" s="130">
        <v>0</v>
      </c>
      <c r="AT69" s="131">
        <f>ROUND(SUM(AV69:AW69),2)</f>
        <v>0</v>
      </c>
      <c r="AU69" s="132">
        <f>'SO-031 - 1. rok pěstební ...'!P85</f>
        <v>0</v>
      </c>
      <c r="AV69" s="131">
        <f>'SO-031 - 1. rok pěstební ...'!J35</f>
        <v>0</v>
      </c>
      <c r="AW69" s="131">
        <f>'SO-031 - 1. rok pěstební ...'!J36</f>
        <v>0</v>
      </c>
      <c r="AX69" s="131">
        <f>'SO-031 - 1. rok pěstební ...'!J37</f>
        <v>0</v>
      </c>
      <c r="AY69" s="131">
        <f>'SO-031 - 1. rok pěstební ...'!J38</f>
        <v>0</v>
      </c>
      <c r="AZ69" s="131">
        <f>'SO-031 - 1. rok pěstební ...'!F35</f>
        <v>0</v>
      </c>
      <c r="BA69" s="131">
        <f>'SO-031 - 1. rok pěstební ...'!F36</f>
        <v>0</v>
      </c>
      <c r="BB69" s="131">
        <f>'SO-031 - 1. rok pěstební ...'!F37</f>
        <v>0</v>
      </c>
      <c r="BC69" s="131">
        <f>'SO-031 - 1. rok pěstební ...'!F38</f>
        <v>0</v>
      </c>
      <c r="BD69" s="133">
        <f>'SO-031 - 1. rok pěstební ...'!F39</f>
        <v>0</v>
      </c>
      <c r="BE69" s="4"/>
      <c r="BT69" s="134" t="s">
        <v>82</v>
      </c>
      <c r="BV69" s="134" t="s">
        <v>75</v>
      </c>
      <c r="BW69" s="134" t="s">
        <v>112</v>
      </c>
      <c r="BX69" s="134" t="s">
        <v>110</v>
      </c>
      <c r="CL69" s="134" t="s">
        <v>19</v>
      </c>
    </row>
    <row r="70" s="4" customFormat="1" ht="16.5" customHeight="1">
      <c r="A70" s="125" t="s">
        <v>83</v>
      </c>
      <c r="B70" s="64"/>
      <c r="C70" s="126"/>
      <c r="D70" s="126"/>
      <c r="E70" s="127" t="s">
        <v>113</v>
      </c>
      <c r="F70" s="127"/>
      <c r="G70" s="127"/>
      <c r="H70" s="127"/>
      <c r="I70" s="127"/>
      <c r="J70" s="126"/>
      <c r="K70" s="127" t="s">
        <v>90</v>
      </c>
      <c r="L70" s="127"/>
      <c r="M70" s="127"/>
      <c r="N70" s="127"/>
      <c r="O70" s="127"/>
      <c r="P70" s="127"/>
      <c r="Q70" s="127"/>
      <c r="R70" s="127"/>
      <c r="S70" s="127"/>
      <c r="T70" s="127"/>
      <c r="U70" s="127"/>
      <c r="V70" s="127"/>
      <c r="W70" s="127"/>
      <c r="X70" s="127"/>
      <c r="Y70" s="127"/>
      <c r="Z70" s="127"/>
      <c r="AA70" s="127"/>
      <c r="AB70" s="127"/>
      <c r="AC70" s="127"/>
      <c r="AD70" s="127"/>
      <c r="AE70" s="127"/>
      <c r="AF70" s="127"/>
      <c r="AG70" s="128">
        <f>'SO-032 - 2. rok pěstební ...'!J32</f>
        <v>0</v>
      </c>
      <c r="AH70" s="126"/>
      <c r="AI70" s="126"/>
      <c r="AJ70" s="126"/>
      <c r="AK70" s="126"/>
      <c r="AL70" s="126"/>
      <c r="AM70" s="126"/>
      <c r="AN70" s="128">
        <f>SUM(AG70,AT70)</f>
        <v>0</v>
      </c>
      <c r="AO70" s="126"/>
      <c r="AP70" s="126"/>
      <c r="AQ70" s="129" t="s">
        <v>84</v>
      </c>
      <c r="AR70" s="66"/>
      <c r="AS70" s="130">
        <v>0</v>
      </c>
      <c r="AT70" s="131">
        <f>ROUND(SUM(AV70:AW70),2)</f>
        <v>0</v>
      </c>
      <c r="AU70" s="132">
        <f>'SO-032 - 2. rok pěstební ...'!P85</f>
        <v>0</v>
      </c>
      <c r="AV70" s="131">
        <f>'SO-032 - 2. rok pěstební ...'!J35</f>
        <v>0</v>
      </c>
      <c r="AW70" s="131">
        <f>'SO-032 - 2. rok pěstební ...'!J36</f>
        <v>0</v>
      </c>
      <c r="AX70" s="131">
        <f>'SO-032 - 2. rok pěstební ...'!J37</f>
        <v>0</v>
      </c>
      <c r="AY70" s="131">
        <f>'SO-032 - 2. rok pěstební ...'!J38</f>
        <v>0</v>
      </c>
      <c r="AZ70" s="131">
        <f>'SO-032 - 2. rok pěstební ...'!F35</f>
        <v>0</v>
      </c>
      <c r="BA70" s="131">
        <f>'SO-032 - 2. rok pěstební ...'!F36</f>
        <v>0</v>
      </c>
      <c r="BB70" s="131">
        <f>'SO-032 - 2. rok pěstební ...'!F37</f>
        <v>0</v>
      </c>
      <c r="BC70" s="131">
        <f>'SO-032 - 2. rok pěstební ...'!F38</f>
        <v>0</v>
      </c>
      <c r="BD70" s="133">
        <f>'SO-032 - 2. rok pěstební ...'!F39</f>
        <v>0</v>
      </c>
      <c r="BE70" s="4"/>
      <c r="BT70" s="134" t="s">
        <v>82</v>
      </c>
      <c r="BV70" s="134" t="s">
        <v>75</v>
      </c>
      <c r="BW70" s="134" t="s">
        <v>114</v>
      </c>
      <c r="BX70" s="134" t="s">
        <v>110</v>
      </c>
      <c r="CL70" s="134" t="s">
        <v>19</v>
      </c>
    </row>
    <row r="71" s="4" customFormat="1" ht="16.5" customHeight="1">
      <c r="A71" s="125" t="s">
        <v>83</v>
      </c>
      <c r="B71" s="64"/>
      <c r="C71" s="126"/>
      <c r="D71" s="126"/>
      <c r="E71" s="127" t="s">
        <v>115</v>
      </c>
      <c r="F71" s="127"/>
      <c r="G71" s="127"/>
      <c r="H71" s="127"/>
      <c r="I71" s="127"/>
      <c r="J71" s="126"/>
      <c r="K71" s="127" t="s">
        <v>93</v>
      </c>
      <c r="L71" s="127"/>
      <c r="M71" s="127"/>
      <c r="N71" s="127"/>
      <c r="O71" s="127"/>
      <c r="P71" s="127"/>
      <c r="Q71" s="127"/>
      <c r="R71" s="127"/>
      <c r="S71" s="127"/>
      <c r="T71" s="127"/>
      <c r="U71" s="127"/>
      <c r="V71" s="127"/>
      <c r="W71" s="127"/>
      <c r="X71" s="127"/>
      <c r="Y71" s="127"/>
      <c r="Z71" s="127"/>
      <c r="AA71" s="127"/>
      <c r="AB71" s="127"/>
      <c r="AC71" s="127"/>
      <c r="AD71" s="127"/>
      <c r="AE71" s="127"/>
      <c r="AF71" s="127"/>
      <c r="AG71" s="128">
        <f>'SO-033 - 3. rok pěstební ...'!J32</f>
        <v>0</v>
      </c>
      <c r="AH71" s="126"/>
      <c r="AI71" s="126"/>
      <c r="AJ71" s="126"/>
      <c r="AK71" s="126"/>
      <c r="AL71" s="126"/>
      <c r="AM71" s="126"/>
      <c r="AN71" s="128">
        <f>SUM(AG71,AT71)</f>
        <v>0</v>
      </c>
      <c r="AO71" s="126"/>
      <c r="AP71" s="126"/>
      <c r="AQ71" s="129" t="s">
        <v>84</v>
      </c>
      <c r="AR71" s="66"/>
      <c r="AS71" s="130">
        <v>0</v>
      </c>
      <c r="AT71" s="131">
        <f>ROUND(SUM(AV71:AW71),2)</f>
        <v>0</v>
      </c>
      <c r="AU71" s="132">
        <f>'SO-033 - 3. rok pěstební ...'!P85</f>
        <v>0</v>
      </c>
      <c r="AV71" s="131">
        <f>'SO-033 - 3. rok pěstební ...'!J35</f>
        <v>0</v>
      </c>
      <c r="AW71" s="131">
        <f>'SO-033 - 3. rok pěstební ...'!J36</f>
        <v>0</v>
      </c>
      <c r="AX71" s="131">
        <f>'SO-033 - 3. rok pěstební ...'!J37</f>
        <v>0</v>
      </c>
      <c r="AY71" s="131">
        <f>'SO-033 - 3. rok pěstební ...'!J38</f>
        <v>0</v>
      </c>
      <c r="AZ71" s="131">
        <f>'SO-033 - 3. rok pěstební ...'!F35</f>
        <v>0</v>
      </c>
      <c r="BA71" s="131">
        <f>'SO-033 - 3. rok pěstební ...'!F36</f>
        <v>0</v>
      </c>
      <c r="BB71" s="131">
        <f>'SO-033 - 3. rok pěstební ...'!F37</f>
        <v>0</v>
      </c>
      <c r="BC71" s="131">
        <f>'SO-033 - 3. rok pěstební ...'!F38</f>
        <v>0</v>
      </c>
      <c r="BD71" s="133">
        <f>'SO-033 - 3. rok pěstební ...'!F39</f>
        <v>0</v>
      </c>
      <c r="BE71" s="4"/>
      <c r="BT71" s="134" t="s">
        <v>82</v>
      </c>
      <c r="BV71" s="134" t="s">
        <v>75</v>
      </c>
      <c r="BW71" s="134" t="s">
        <v>116</v>
      </c>
      <c r="BX71" s="134" t="s">
        <v>110</v>
      </c>
      <c r="CL71" s="134" t="s">
        <v>19</v>
      </c>
    </row>
    <row r="72" s="4" customFormat="1" ht="16.5" customHeight="1">
      <c r="A72" s="125" t="s">
        <v>83</v>
      </c>
      <c r="B72" s="64"/>
      <c r="C72" s="126"/>
      <c r="D72" s="126"/>
      <c r="E72" s="127" t="s">
        <v>95</v>
      </c>
      <c r="F72" s="127"/>
      <c r="G72" s="127"/>
      <c r="H72" s="127"/>
      <c r="I72" s="127"/>
      <c r="J72" s="126"/>
      <c r="K72" s="127" t="s">
        <v>96</v>
      </c>
      <c r="L72" s="127"/>
      <c r="M72" s="127"/>
      <c r="N72" s="127"/>
      <c r="O72" s="127"/>
      <c r="P72" s="127"/>
      <c r="Q72" s="127"/>
      <c r="R72" s="127"/>
      <c r="S72" s="127"/>
      <c r="T72" s="127"/>
      <c r="U72" s="127"/>
      <c r="V72" s="127"/>
      <c r="W72" s="127"/>
      <c r="X72" s="127"/>
      <c r="Y72" s="127"/>
      <c r="Z72" s="127"/>
      <c r="AA72" s="127"/>
      <c r="AB72" s="127"/>
      <c r="AC72" s="127"/>
      <c r="AD72" s="127"/>
      <c r="AE72" s="127"/>
      <c r="AF72" s="127"/>
      <c r="AG72" s="128">
        <f>'VRN - Vedlejší rozpočtové..._02'!J32</f>
        <v>0</v>
      </c>
      <c r="AH72" s="126"/>
      <c r="AI72" s="126"/>
      <c r="AJ72" s="126"/>
      <c r="AK72" s="126"/>
      <c r="AL72" s="126"/>
      <c r="AM72" s="126"/>
      <c r="AN72" s="128">
        <f>SUM(AG72,AT72)</f>
        <v>0</v>
      </c>
      <c r="AO72" s="126"/>
      <c r="AP72" s="126"/>
      <c r="AQ72" s="129" t="s">
        <v>84</v>
      </c>
      <c r="AR72" s="66"/>
      <c r="AS72" s="130">
        <v>0</v>
      </c>
      <c r="AT72" s="131">
        <f>ROUND(SUM(AV72:AW72),2)</f>
        <v>0</v>
      </c>
      <c r="AU72" s="132">
        <f>'VRN - Vedlejší rozpočtové..._02'!P88</f>
        <v>0</v>
      </c>
      <c r="AV72" s="131">
        <f>'VRN - Vedlejší rozpočtové..._02'!J35</f>
        <v>0</v>
      </c>
      <c r="AW72" s="131">
        <f>'VRN - Vedlejší rozpočtové..._02'!J36</f>
        <v>0</v>
      </c>
      <c r="AX72" s="131">
        <f>'VRN - Vedlejší rozpočtové..._02'!J37</f>
        <v>0</v>
      </c>
      <c r="AY72" s="131">
        <f>'VRN - Vedlejší rozpočtové..._02'!J38</f>
        <v>0</v>
      </c>
      <c r="AZ72" s="131">
        <f>'VRN - Vedlejší rozpočtové..._02'!F35</f>
        <v>0</v>
      </c>
      <c r="BA72" s="131">
        <f>'VRN - Vedlejší rozpočtové..._02'!F36</f>
        <v>0</v>
      </c>
      <c r="BB72" s="131">
        <f>'VRN - Vedlejší rozpočtové..._02'!F37</f>
        <v>0</v>
      </c>
      <c r="BC72" s="131">
        <f>'VRN - Vedlejší rozpočtové..._02'!F38</f>
        <v>0</v>
      </c>
      <c r="BD72" s="133">
        <f>'VRN - Vedlejší rozpočtové..._02'!F39</f>
        <v>0</v>
      </c>
      <c r="BE72" s="4"/>
      <c r="BT72" s="134" t="s">
        <v>82</v>
      </c>
      <c r="BV72" s="134" t="s">
        <v>75</v>
      </c>
      <c r="BW72" s="134" t="s">
        <v>117</v>
      </c>
      <c r="BX72" s="134" t="s">
        <v>110</v>
      </c>
      <c r="CL72" s="134" t="s">
        <v>19</v>
      </c>
    </row>
    <row r="73" s="7" customFormat="1" ht="24.75" customHeight="1">
      <c r="A73" s="7"/>
      <c r="B73" s="112"/>
      <c r="C73" s="113"/>
      <c r="D73" s="114" t="s">
        <v>118</v>
      </c>
      <c r="E73" s="114"/>
      <c r="F73" s="114"/>
      <c r="G73" s="114"/>
      <c r="H73" s="114"/>
      <c r="I73" s="115"/>
      <c r="J73" s="114" t="s">
        <v>119</v>
      </c>
      <c r="K73" s="114"/>
      <c r="L73" s="114"/>
      <c r="M73" s="114"/>
      <c r="N73" s="114"/>
      <c r="O73" s="114"/>
      <c r="P73" s="114"/>
      <c r="Q73" s="114"/>
      <c r="R73" s="114"/>
      <c r="S73" s="114"/>
      <c r="T73" s="114"/>
      <c r="U73" s="114"/>
      <c r="V73" s="114"/>
      <c r="W73" s="114"/>
      <c r="X73" s="114"/>
      <c r="Y73" s="114"/>
      <c r="Z73" s="114"/>
      <c r="AA73" s="114"/>
      <c r="AB73" s="114"/>
      <c r="AC73" s="114"/>
      <c r="AD73" s="114"/>
      <c r="AE73" s="114"/>
      <c r="AF73" s="114"/>
      <c r="AG73" s="116">
        <f>ROUND(SUM(AG74:AG78),2)</f>
        <v>0</v>
      </c>
      <c r="AH73" s="115"/>
      <c r="AI73" s="115"/>
      <c r="AJ73" s="115"/>
      <c r="AK73" s="115"/>
      <c r="AL73" s="115"/>
      <c r="AM73" s="115"/>
      <c r="AN73" s="117">
        <f>SUM(AG73,AT73)</f>
        <v>0</v>
      </c>
      <c r="AO73" s="115"/>
      <c r="AP73" s="115"/>
      <c r="AQ73" s="118" t="s">
        <v>79</v>
      </c>
      <c r="AR73" s="119"/>
      <c r="AS73" s="120">
        <f>ROUND(SUM(AS74:AS78),2)</f>
        <v>0</v>
      </c>
      <c r="AT73" s="121">
        <f>ROUND(SUM(AV73:AW73),2)</f>
        <v>0</v>
      </c>
      <c r="AU73" s="122">
        <f>ROUND(SUM(AU74:AU78),5)</f>
        <v>0</v>
      </c>
      <c r="AV73" s="121">
        <f>ROUND(AZ73*L29,2)</f>
        <v>0</v>
      </c>
      <c r="AW73" s="121">
        <f>ROUND(BA73*L30,2)</f>
        <v>0</v>
      </c>
      <c r="AX73" s="121">
        <f>ROUND(BB73*L29,2)</f>
        <v>0</v>
      </c>
      <c r="AY73" s="121">
        <f>ROUND(BC73*L30,2)</f>
        <v>0</v>
      </c>
      <c r="AZ73" s="121">
        <f>ROUND(SUM(AZ74:AZ78),2)</f>
        <v>0</v>
      </c>
      <c r="BA73" s="121">
        <f>ROUND(SUM(BA74:BA78),2)</f>
        <v>0</v>
      </c>
      <c r="BB73" s="121">
        <f>ROUND(SUM(BB74:BB78),2)</f>
        <v>0</v>
      </c>
      <c r="BC73" s="121">
        <f>ROUND(SUM(BC74:BC78),2)</f>
        <v>0</v>
      </c>
      <c r="BD73" s="123">
        <f>ROUND(SUM(BD74:BD78),2)</f>
        <v>0</v>
      </c>
      <c r="BE73" s="7"/>
      <c r="BS73" s="124" t="s">
        <v>72</v>
      </c>
      <c r="BT73" s="124" t="s">
        <v>80</v>
      </c>
      <c r="BV73" s="124" t="s">
        <v>75</v>
      </c>
      <c r="BW73" s="124" t="s">
        <v>120</v>
      </c>
      <c r="BX73" s="124" t="s">
        <v>5</v>
      </c>
      <c r="CL73" s="124" t="s">
        <v>19</v>
      </c>
      <c r="CM73" s="124" t="s">
        <v>82</v>
      </c>
    </row>
    <row r="74" s="4" customFormat="1" ht="23.25" customHeight="1">
      <c r="A74" s="125" t="s">
        <v>83</v>
      </c>
      <c r="B74" s="64"/>
      <c r="C74" s="126"/>
      <c r="D74" s="126"/>
      <c r="E74" s="127" t="s">
        <v>118</v>
      </c>
      <c r="F74" s="127"/>
      <c r="G74" s="127"/>
      <c r="H74" s="127"/>
      <c r="I74" s="127"/>
      <c r="J74" s="126"/>
      <c r="K74" s="127" t="s">
        <v>119</v>
      </c>
      <c r="L74" s="127"/>
      <c r="M74" s="127"/>
      <c r="N74" s="127"/>
      <c r="O74" s="127"/>
      <c r="P74" s="127"/>
      <c r="Q74" s="127"/>
      <c r="R74" s="127"/>
      <c r="S74" s="127"/>
      <c r="T74" s="127"/>
      <c r="U74" s="127"/>
      <c r="V74" s="127"/>
      <c r="W74" s="127"/>
      <c r="X74" s="127"/>
      <c r="Y74" s="127"/>
      <c r="Z74" s="127"/>
      <c r="AA74" s="127"/>
      <c r="AB74" s="127"/>
      <c r="AC74" s="127"/>
      <c r="AD74" s="127"/>
      <c r="AE74" s="127"/>
      <c r="AF74" s="127"/>
      <c r="AG74" s="128">
        <f>'SO-04 - Interakční prvky ...'!J30</f>
        <v>0</v>
      </c>
      <c r="AH74" s="126"/>
      <c r="AI74" s="126"/>
      <c r="AJ74" s="126"/>
      <c r="AK74" s="126"/>
      <c r="AL74" s="126"/>
      <c r="AM74" s="126"/>
      <c r="AN74" s="128">
        <f>SUM(AG74,AT74)</f>
        <v>0</v>
      </c>
      <c r="AO74" s="126"/>
      <c r="AP74" s="126"/>
      <c r="AQ74" s="129" t="s">
        <v>84</v>
      </c>
      <c r="AR74" s="66"/>
      <c r="AS74" s="130">
        <v>0</v>
      </c>
      <c r="AT74" s="131">
        <f>ROUND(SUM(AV74:AW74),2)</f>
        <v>0</v>
      </c>
      <c r="AU74" s="132">
        <f>'SO-04 - Interakční prvky ...'!P79</f>
        <v>0</v>
      </c>
      <c r="AV74" s="131">
        <f>'SO-04 - Interakční prvky ...'!J33</f>
        <v>0</v>
      </c>
      <c r="AW74" s="131">
        <f>'SO-04 - Interakční prvky ...'!J34</f>
        <v>0</v>
      </c>
      <c r="AX74" s="131">
        <f>'SO-04 - Interakční prvky ...'!J35</f>
        <v>0</v>
      </c>
      <c r="AY74" s="131">
        <f>'SO-04 - Interakční prvky ...'!J36</f>
        <v>0</v>
      </c>
      <c r="AZ74" s="131">
        <f>'SO-04 - Interakční prvky ...'!F33</f>
        <v>0</v>
      </c>
      <c r="BA74" s="131">
        <f>'SO-04 - Interakční prvky ...'!F34</f>
        <v>0</v>
      </c>
      <c r="BB74" s="131">
        <f>'SO-04 - Interakční prvky ...'!F35</f>
        <v>0</v>
      </c>
      <c r="BC74" s="131">
        <f>'SO-04 - Interakční prvky ...'!F36</f>
        <v>0</v>
      </c>
      <c r="BD74" s="133">
        <f>'SO-04 - Interakční prvky ...'!F37</f>
        <v>0</v>
      </c>
      <c r="BE74" s="4"/>
      <c r="BT74" s="134" t="s">
        <v>82</v>
      </c>
      <c r="BU74" s="134" t="s">
        <v>85</v>
      </c>
      <c r="BV74" s="134" t="s">
        <v>75</v>
      </c>
      <c r="BW74" s="134" t="s">
        <v>120</v>
      </c>
      <c r="BX74" s="134" t="s">
        <v>5</v>
      </c>
      <c r="CL74" s="134" t="s">
        <v>19</v>
      </c>
      <c r="CM74" s="134" t="s">
        <v>82</v>
      </c>
    </row>
    <row r="75" s="4" customFormat="1" ht="16.5" customHeight="1">
      <c r="A75" s="125" t="s">
        <v>83</v>
      </c>
      <c r="B75" s="64"/>
      <c r="C75" s="126"/>
      <c r="D75" s="126"/>
      <c r="E75" s="127" t="s">
        <v>121</v>
      </c>
      <c r="F75" s="127"/>
      <c r="G75" s="127"/>
      <c r="H75" s="127"/>
      <c r="I75" s="127"/>
      <c r="J75" s="126"/>
      <c r="K75" s="127" t="s">
        <v>87</v>
      </c>
      <c r="L75" s="127"/>
      <c r="M75" s="127"/>
      <c r="N75" s="127"/>
      <c r="O75" s="127"/>
      <c r="P75" s="127"/>
      <c r="Q75" s="127"/>
      <c r="R75" s="127"/>
      <c r="S75" s="127"/>
      <c r="T75" s="127"/>
      <c r="U75" s="127"/>
      <c r="V75" s="127"/>
      <c r="W75" s="127"/>
      <c r="X75" s="127"/>
      <c r="Y75" s="127"/>
      <c r="Z75" s="127"/>
      <c r="AA75" s="127"/>
      <c r="AB75" s="127"/>
      <c r="AC75" s="127"/>
      <c r="AD75" s="127"/>
      <c r="AE75" s="127"/>
      <c r="AF75" s="127"/>
      <c r="AG75" s="128">
        <f>'SO-041 - 1. rok pěstební ...'!J32</f>
        <v>0</v>
      </c>
      <c r="AH75" s="126"/>
      <c r="AI75" s="126"/>
      <c r="AJ75" s="126"/>
      <c r="AK75" s="126"/>
      <c r="AL75" s="126"/>
      <c r="AM75" s="126"/>
      <c r="AN75" s="128">
        <f>SUM(AG75,AT75)</f>
        <v>0</v>
      </c>
      <c r="AO75" s="126"/>
      <c r="AP75" s="126"/>
      <c r="AQ75" s="129" t="s">
        <v>84</v>
      </c>
      <c r="AR75" s="66"/>
      <c r="AS75" s="130">
        <v>0</v>
      </c>
      <c r="AT75" s="131">
        <f>ROUND(SUM(AV75:AW75),2)</f>
        <v>0</v>
      </c>
      <c r="AU75" s="132">
        <f>'SO-041 - 1. rok pěstební ...'!P85</f>
        <v>0</v>
      </c>
      <c r="AV75" s="131">
        <f>'SO-041 - 1. rok pěstební ...'!J35</f>
        <v>0</v>
      </c>
      <c r="AW75" s="131">
        <f>'SO-041 - 1. rok pěstební ...'!J36</f>
        <v>0</v>
      </c>
      <c r="AX75" s="131">
        <f>'SO-041 - 1. rok pěstební ...'!J37</f>
        <v>0</v>
      </c>
      <c r="AY75" s="131">
        <f>'SO-041 - 1. rok pěstební ...'!J38</f>
        <v>0</v>
      </c>
      <c r="AZ75" s="131">
        <f>'SO-041 - 1. rok pěstební ...'!F35</f>
        <v>0</v>
      </c>
      <c r="BA75" s="131">
        <f>'SO-041 - 1. rok pěstební ...'!F36</f>
        <v>0</v>
      </c>
      <c r="BB75" s="131">
        <f>'SO-041 - 1. rok pěstební ...'!F37</f>
        <v>0</v>
      </c>
      <c r="BC75" s="131">
        <f>'SO-041 - 1. rok pěstební ...'!F38</f>
        <v>0</v>
      </c>
      <c r="BD75" s="133">
        <f>'SO-041 - 1. rok pěstební ...'!F39</f>
        <v>0</v>
      </c>
      <c r="BE75" s="4"/>
      <c r="BT75" s="134" t="s">
        <v>82</v>
      </c>
      <c r="BV75" s="134" t="s">
        <v>75</v>
      </c>
      <c r="BW75" s="134" t="s">
        <v>122</v>
      </c>
      <c r="BX75" s="134" t="s">
        <v>120</v>
      </c>
      <c r="CL75" s="134" t="s">
        <v>19</v>
      </c>
    </row>
    <row r="76" s="4" customFormat="1" ht="16.5" customHeight="1">
      <c r="A76" s="125" t="s">
        <v>83</v>
      </c>
      <c r="B76" s="64"/>
      <c r="C76" s="126"/>
      <c r="D76" s="126"/>
      <c r="E76" s="127" t="s">
        <v>123</v>
      </c>
      <c r="F76" s="127"/>
      <c r="G76" s="127"/>
      <c r="H76" s="127"/>
      <c r="I76" s="127"/>
      <c r="J76" s="126"/>
      <c r="K76" s="127" t="s">
        <v>90</v>
      </c>
      <c r="L76" s="127"/>
      <c r="M76" s="127"/>
      <c r="N76" s="127"/>
      <c r="O76" s="127"/>
      <c r="P76" s="127"/>
      <c r="Q76" s="127"/>
      <c r="R76" s="127"/>
      <c r="S76" s="127"/>
      <c r="T76" s="127"/>
      <c r="U76" s="127"/>
      <c r="V76" s="127"/>
      <c r="W76" s="127"/>
      <c r="X76" s="127"/>
      <c r="Y76" s="127"/>
      <c r="Z76" s="127"/>
      <c r="AA76" s="127"/>
      <c r="AB76" s="127"/>
      <c r="AC76" s="127"/>
      <c r="AD76" s="127"/>
      <c r="AE76" s="127"/>
      <c r="AF76" s="127"/>
      <c r="AG76" s="128">
        <f>'SO-042 - 2. rok pěstební ...'!J32</f>
        <v>0</v>
      </c>
      <c r="AH76" s="126"/>
      <c r="AI76" s="126"/>
      <c r="AJ76" s="126"/>
      <c r="AK76" s="126"/>
      <c r="AL76" s="126"/>
      <c r="AM76" s="126"/>
      <c r="AN76" s="128">
        <f>SUM(AG76,AT76)</f>
        <v>0</v>
      </c>
      <c r="AO76" s="126"/>
      <c r="AP76" s="126"/>
      <c r="AQ76" s="129" t="s">
        <v>84</v>
      </c>
      <c r="AR76" s="66"/>
      <c r="AS76" s="130">
        <v>0</v>
      </c>
      <c r="AT76" s="131">
        <f>ROUND(SUM(AV76:AW76),2)</f>
        <v>0</v>
      </c>
      <c r="AU76" s="132">
        <f>'SO-042 - 2. rok pěstební ...'!P85</f>
        <v>0</v>
      </c>
      <c r="AV76" s="131">
        <f>'SO-042 - 2. rok pěstební ...'!J35</f>
        <v>0</v>
      </c>
      <c r="AW76" s="131">
        <f>'SO-042 - 2. rok pěstební ...'!J36</f>
        <v>0</v>
      </c>
      <c r="AX76" s="131">
        <f>'SO-042 - 2. rok pěstební ...'!J37</f>
        <v>0</v>
      </c>
      <c r="AY76" s="131">
        <f>'SO-042 - 2. rok pěstební ...'!J38</f>
        <v>0</v>
      </c>
      <c r="AZ76" s="131">
        <f>'SO-042 - 2. rok pěstební ...'!F35</f>
        <v>0</v>
      </c>
      <c r="BA76" s="131">
        <f>'SO-042 - 2. rok pěstební ...'!F36</f>
        <v>0</v>
      </c>
      <c r="BB76" s="131">
        <f>'SO-042 - 2. rok pěstební ...'!F37</f>
        <v>0</v>
      </c>
      <c r="BC76" s="131">
        <f>'SO-042 - 2. rok pěstební ...'!F38</f>
        <v>0</v>
      </c>
      <c r="BD76" s="133">
        <f>'SO-042 - 2. rok pěstební ...'!F39</f>
        <v>0</v>
      </c>
      <c r="BE76" s="4"/>
      <c r="BT76" s="134" t="s">
        <v>82</v>
      </c>
      <c r="BV76" s="134" t="s">
        <v>75</v>
      </c>
      <c r="BW76" s="134" t="s">
        <v>124</v>
      </c>
      <c r="BX76" s="134" t="s">
        <v>120</v>
      </c>
      <c r="CL76" s="134" t="s">
        <v>19</v>
      </c>
    </row>
    <row r="77" s="4" customFormat="1" ht="16.5" customHeight="1">
      <c r="A77" s="125" t="s">
        <v>83</v>
      </c>
      <c r="B77" s="64"/>
      <c r="C77" s="126"/>
      <c r="D77" s="126"/>
      <c r="E77" s="127" t="s">
        <v>125</v>
      </c>
      <c r="F77" s="127"/>
      <c r="G77" s="127"/>
      <c r="H77" s="127"/>
      <c r="I77" s="127"/>
      <c r="J77" s="126"/>
      <c r="K77" s="127" t="s">
        <v>93</v>
      </c>
      <c r="L77" s="127"/>
      <c r="M77" s="127"/>
      <c r="N77" s="127"/>
      <c r="O77" s="127"/>
      <c r="P77" s="127"/>
      <c r="Q77" s="127"/>
      <c r="R77" s="127"/>
      <c r="S77" s="127"/>
      <c r="T77" s="127"/>
      <c r="U77" s="127"/>
      <c r="V77" s="127"/>
      <c r="W77" s="127"/>
      <c r="X77" s="127"/>
      <c r="Y77" s="127"/>
      <c r="Z77" s="127"/>
      <c r="AA77" s="127"/>
      <c r="AB77" s="127"/>
      <c r="AC77" s="127"/>
      <c r="AD77" s="127"/>
      <c r="AE77" s="127"/>
      <c r="AF77" s="127"/>
      <c r="AG77" s="128">
        <f>'SO-043 - 3. rok pěstební ...'!J32</f>
        <v>0</v>
      </c>
      <c r="AH77" s="126"/>
      <c r="AI77" s="126"/>
      <c r="AJ77" s="126"/>
      <c r="AK77" s="126"/>
      <c r="AL77" s="126"/>
      <c r="AM77" s="126"/>
      <c r="AN77" s="128">
        <f>SUM(AG77,AT77)</f>
        <v>0</v>
      </c>
      <c r="AO77" s="126"/>
      <c r="AP77" s="126"/>
      <c r="AQ77" s="129" t="s">
        <v>84</v>
      </c>
      <c r="AR77" s="66"/>
      <c r="AS77" s="130">
        <v>0</v>
      </c>
      <c r="AT77" s="131">
        <f>ROUND(SUM(AV77:AW77),2)</f>
        <v>0</v>
      </c>
      <c r="AU77" s="132">
        <f>'SO-043 - 3. rok pěstební ...'!P85</f>
        <v>0</v>
      </c>
      <c r="AV77" s="131">
        <f>'SO-043 - 3. rok pěstební ...'!J35</f>
        <v>0</v>
      </c>
      <c r="AW77" s="131">
        <f>'SO-043 - 3. rok pěstební ...'!J36</f>
        <v>0</v>
      </c>
      <c r="AX77" s="131">
        <f>'SO-043 - 3. rok pěstební ...'!J37</f>
        <v>0</v>
      </c>
      <c r="AY77" s="131">
        <f>'SO-043 - 3. rok pěstební ...'!J38</f>
        <v>0</v>
      </c>
      <c r="AZ77" s="131">
        <f>'SO-043 - 3. rok pěstební ...'!F35</f>
        <v>0</v>
      </c>
      <c r="BA77" s="131">
        <f>'SO-043 - 3. rok pěstební ...'!F36</f>
        <v>0</v>
      </c>
      <c r="BB77" s="131">
        <f>'SO-043 - 3. rok pěstební ...'!F37</f>
        <v>0</v>
      </c>
      <c r="BC77" s="131">
        <f>'SO-043 - 3. rok pěstební ...'!F38</f>
        <v>0</v>
      </c>
      <c r="BD77" s="133">
        <f>'SO-043 - 3. rok pěstební ...'!F39</f>
        <v>0</v>
      </c>
      <c r="BE77" s="4"/>
      <c r="BT77" s="134" t="s">
        <v>82</v>
      </c>
      <c r="BV77" s="134" t="s">
        <v>75</v>
      </c>
      <c r="BW77" s="134" t="s">
        <v>126</v>
      </c>
      <c r="BX77" s="134" t="s">
        <v>120</v>
      </c>
      <c r="CL77" s="134" t="s">
        <v>19</v>
      </c>
    </row>
    <row r="78" s="4" customFormat="1" ht="16.5" customHeight="1">
      <c r="A78" s="125" t="s">
        <v>83</v>
      </c>
      <c r="B78" s="64"/>
      <c r="C78" s="126"/>
      <c r="D78" s="126"/>
      <c r="E78" s="127" t="s">
        <v>95</v>
      </c>
      <c r="F78" s="127"/>
      <c r="G78" s="127"/>
      <c r="H78" s="127"/>
      <c r="I78" s="127"/>
      <c r="J78" s="126"/>
      <c r="K78" s="127" t="s">
        <v>96</v>
      </c>
      <c r="L78" s="127"/>
      <c r="M78" s="127"/>
      <c r="N78" s="127"/>
      <c r="O78" s="127"/>
      <c r="P78" s="127"/>
      <c r="Q78" s="127"/>
      <c r="R78" s="127"/>
      <c r="S78" s="127"/>
      <c r="T78" s="127"/>
      <c r="U78" s="127"/>
      <c r="V78" s="127"/>
      <c r="W78" s="127"/>
      <c r="X78" s="127"/>
      <c r="Y78" s="127"/>
      <c r="Z78" s="127"/>
      <c r="AA78" s="127"/>
      <c r="AB78" s="127"/>
      <c r="AC78" s="127"/>
      <c r="AD78" s="127"/>
      <c r="AE78" s="127"/>
      <c r="AF78" s="127"/>
      <c r="AG78" s="128">
        <f>'VRN - Vedlejší rozpočtové..._03'!J32</f>
        <v>0</v>
      </c>
      <c r="AH78" s="126"/>
      <c r="AI78" s="126"/>
      <c r="AJ78" s="126"/>
      <c r="AK78" s="126"/>
      <c r="AL78" s="126"/>
      <c r="AM78" s="126"/>
      <c r="AN78" s="128">
        <f>SUM(AG78,AT78)</f>
        <v>0</v>
      </c>
      <c r="AO78" s="126"/>
      <c r="AP78" s="126"/>
      <c r="AQ78" s="129" t="s">
        <v>84</v>
      </c>
      <c r="AR78" s="66"/>
      <c r="AS78" s="135">
        <v>0</v>
      </c>
      <c r="AT78" s="136">
        <f>ROUND(SUM(AV78:AW78),2)</f>
        <v>0</v>
      </c>
      <c r="AU78" s="137">
        <f>'VRN - Vedlejší rozpočtové..._03'!P88</f>
        <v>0</v>
      </c>
      <c r="AV78" s="136">
        <f>'VRN - Vedlejší rozpočtové..._03'!J35</f>
        <v>0</v>
      </c>
      <c r="AW78" s="136">
        <f>'VRN - Vedlejší rozpočtové..._03'!J36</f>
        <v>0</v>
      </c>
      <c r="AX78" s="136">
        <f>'VRN - Vedlejší rozpočtové..._03'!J37</f>
        <v>0</v>
      </c>
      <c r="AY78" s="136">
        <f>'VRN - Vedlejší rozpočtové..._03'!J38</f>
        <v>0</v>
      </c>
      <c r="AZ78" s="136">
        <f>'VRN - Vedlejší rozpočtové..._03'!F35</f>
        <v>0</v>
      </c>
      <c r="BA78" s="136">
        <f>'VRN - Vedlejší rozpočtové..._03'!F36</f>
        <v>0</v>
      </c>
      <c r="BB78" s="136">
        <f>'VRN - Vedlejší rozpočtové..._03'!F37</f>
        <v>0</v>
      </c>
      <c r="BC78" s="136">
        <f>'VRN - Vedlejší rozpočtové..._03'!F38</f>
        <v>0</v>
      </c>
      <c r="BD78" s="138">
        <f>'VRN - Vedlejší rozpočtové..._03'!F39</f>
        <v>0</v>
      </c>
      <c r="BE78" s="4"/>
      <c r="BT78" s="134" t="s">
        <v>82</v>
      </c>
      <c r="BV78" s="134" t="s">
        <v>75</v>
      </c>
      <c r="BW78" s="134" t="s">
        <v>127</v>
      </c>
      <c r="BX78" s="134" t="s">
        <v>120</v>
      </c>
      <c r="CL78" s="134" t="s">
        <v>19</v>
      </c>
    </row>
    <row r="79" s="2" customFormat="1" ht="30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41"/>
      <c r="M79" s="41"/>
      <c r="N79" s="41"/>
      <c r="O79" s="41"/>
      <c r="P79" s="41"/>
      <c r="Q79" s="41"/>
      <c r="R79" s="41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  <c r="AF79" s="41"/>
      <c r="AG79" s="41"/>
      <c r="AH79" s="41"/>
      <c r="AI79" s="41"/>
      <c r="AJ79" s="41"/>
      <c r="AK79" s="41"/>
      <c r="AL79" s="41"/>
      <c r="AM79" s="41"/>
      <c r="AN79" s="41"/>
      <c r="AO79" s="41"/>
      <c r="AP79" s="41"/>
      <c r="AQ79" s="41"/>
      <c r="AR79" s="45"/>
      <c r="AS79" s="39"/>
      <c r="AT79" s="39"/>
      <c r="AU79" s="39"/>
      <c r="AV79" s="39"/>
      <c r="AW79" s="39"/>
      <c r="AX79" s="39"/>
      <c r="AY79" s="39"/>
      <c r="AZ79" s="39"/>
      <c r="BA79" s="39"/>
      <c r="BB79" s="39"/>
      <c r="BC79" s="39"/>
      <c r="BD79" s="39"/>
      <c r="BE79" s="39"/>
    </row>
    <row r="80" s="2" customFormat="1" ht="6.96" customHeight="1">
      <c r="A80" s="39"/>
      <c r="B80" s="60"/>
      <c r="C80" s="61"/>
      <c r="D80" s="61"/>
      <c r="E80" s="61"/>
      <c r="F80" s="61"/>
      <c r="G80" s="61"/>
      <c r="H80" s="61"/>
      <c r="I80" s="61"/>
      <c r="J80" s="61"/>
      <c r="K80" s="61"/>
      <c r="L80" s="61"/>
      <c r="M80" s="61"/>
      <c r="N80" s="61"/>
      <c r="O80" s="61"/>
      <c r="P80" s="61"/>
      <c r="Q80" s="61"/>
      <c r="R80" s="61"/>
      <c r="S80" s="61"/>
      <c r="T80" s="61"/>
      <c r="U80" s="61"/>
      <c r="V80" s="61"/>
      <c r="W80" s="61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  <c r="AM80" s="61"/>
      <c r="AN80" s="61"/>
      <c r="AO80" s="61"/>
      <c r="AP80" s="61"/>
      <c r="AQ80" s="61"/>
      <c r="AR80" s="45"/>
      <c r="AS80" s="39"/>
      <c r="AT80" s="39"/>
      <c r="AU80" s="39"/>
      <c r="AV80" s="39"/>
      <c r="AW80" s="39"/>
      <c r="AX80" s="39"/>
      <c r="AY80" s="39"/>
      <c r="AZ80" s="39"/>
      <c r="BA80" s="39"/>
      <c r="BB80" s="39"/>
      <c r="BC80" s="39"/>
      <c r="BD80" s="39"/>
      <c r="BE80" s="39"/>
    </row>
  </sheetData>
  <sheetProtection sheet="1" formatColumns="0" formatRows="0" objects="1" scenarios="1" spinCount="100000" saltValue="OQuHTVKmOowVFR01nZ6NQuHf0sTSN6MMTKICeFqe5mlnzMSsMgVtEn73X3MIW0ftfpiD841ofd5l8M5HDg7LMQ==" hashValue="8SNw4WS9Rgmv9zwZhoj3SMTafaci+Aafqqp1Z32q6TKKNK/gQwoNJ5wJSKez8ZwsqBf+3iu5KfuRQhFDnaJM5w==" algorithmName="SHA-512" password="CC35"/>
  <mergeCells count="134">
    <mergeCell ref="L45:AO45"/>
    <mergeCell ref="I52:AF52"/>
    <mergeCell ref="C52:G52"/>
    <mergeCell ref="J55:AF55"/>
    <mergeCell ref="D55:H55"/>
    <mergeCell ref="K56:AF56"/>
    <mergeCell ref="E56:I56"/>
    <mergeCell ref="K57:AF57"/>
    <mergeCell ref="E57:I57"/>
    <mergeCell ref="K58:AF58"/>
    <mergeCell ref="E58:I58"/>
    <mergeCell ref="K59:AF59"/>
    <mergeCell ref="E59:I59"/>
    <mergeCell ref="E60:I60"/>
    <mergeCell ref="K60:AF60"/>
    <mergeCell ref="D61:H61"/>
    <mergeCell ref="J61:AF61"/>
    <mergeCell ref="E62:I62"/>
    <mergeCell ref="K62:AF62"/>
    <mergeCell ref="E63:I63"/>
    <mergeCell ref="K63:AF63"/>
    <mergeCell ref="AM47:AN47"/>
    <mergeCell ref="AM49:AP49"/>
    <mergeCell ref="AS49:AT51"/>
    <mergeCell ref="AM50:AP50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N58:AP58"/>
    <mergeCell ref="AG58:AM58"/>
    <mergeCell ref="AN59:AP59"/>
    <mergeCell ref="AG59:AM59"/>
    <mergeCell ref="AN60:AP60"/>
    <mergeCell ref="AG60:AM60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61:AM61"/>
    <mergeCell ref="AN61:AP61"/>
    <mergeCell ref="AN62:AP62"/>
    <mergeCell ref="AG62:AM62"/>
    <mergeCell ref="AG63:AM63"/>
    <mergeCell ref="AN63:AP63"/>
    <mergeCell ref="AN64:AP64"/>
    <mergeCell ref="AG64:AM64"/>
    <mergeCell ref="AN65:AP65"/>
    <mergeCell ref="AG65:AM65"/>
    <mergeCell ref="AN66:AP66"/>
    <mergeCell ref="AG66:AM66"/>
    <mergeCell ref="AG67:AM67"/>
    <mergeCell ref="AN67:AP67"/>
    <mergeCell ref="AN68:AP68"/>
    <mergeCell ref="AG68:AM68"/>
    <mergeCell ref="AN69:AP69"/>
    <mergeCell ref="AG69:AM69"/>
    <mergeCell ref="AG70:AM70"/>
    <mergeCell ref="AN70:AP70"/>
    <mergeCell ref="AG71:AM71"/>
    <mergeCell ref="AN71:AP71"/>
    <mergeCell ref="AG72:AM72"/>
    <mergeCell ref="AN72:AP72"/>
    <mergeCell ref="AG73:AM73"/>
    <mergeCell ref="AN73:AP73"/>
    <mergeCell ref="AN74:AP74"/>
    <mergeCell ref="AG74:AM74"/>
    <mergeCell ref="AG75:AM75"/>
    <mergeCell ref="AN75:AP75"/>
    <mergeCell ref="AN76:AP76"/>
    <mergeCell ref="AG76:AM76"/>
    <mergeCell ref="AN77:AP77"/>
    <mergeCell ref="AG77:AM77"/>
    <mergeCell ref="AN78:AP78"/>
    <mergeCell ref="AG78:AM78"/>
    <mergeCell ref="E64:I64"/>
    <mergeCell ref="K64:AF64"/>
    <mergeCell ref="K65:AF65"/>
    <mergeCell ref="E65:I65"/>
    <mergeCell ref="E66:I66"/>
    <mergeCell ref="K66:AF66"/>
    <mergeCell ref="J67:AF67"/>
    <mergeCell ref="D67:H67"/>
    <mergeCell ref="E68:I68"/>
    <mergeCell ref="K68:AF68"/>
    <mergeCell ref="E69:I69"/>
    <mergeCell ref="K69:AF69"/>
    <mergeCell ref="K70:AF70"/>
    <mergeCell ref="E70:I70"/>
    <mergeCell ref="K71:AF71"/>
    <mergeCell ref="E71:I71"/>
    <mergeCell ref="K72:AF72"/>
    <mergeCell ref="E72:I72"/>
    <mergeCell ref="J73:AF73"/>
    <mergeCell ref="D73:H73"/>
    <mergeCell ref="K74:AF74"/>
    <mergeCell ref="E74:I74"/>
    <mergeCell ref="K75:AF75"/>
    <mergeCell ref="E75:I75"/>
    <mergeCell ref="E76:I76"/>
    <mergeCell ref="K76:AF76"/>
    <mergeCell ref="E77:I77"/>
    <mergeCell ref="K77:AF77"/>
    <mergeCell ref="E78:I78"/>
    <mergeCell ref="K78:AF78"/>
  </mergeCells>
  <hyperlinks>
    <hyperlink ref="A56" location="'SO-01 - Lokální biokorido...'!C2" display="/"/>
    <hyperlink ref="A57" location="'SO-011 - 1. rok pěstební ...'!C2" display="/"/>
    <hyperlink ref="A58" location="'SO-012 - 2. rok pěstební ...'!C2" display="/"/>
    <hyperlink ref="A59" location="'SO-013 - 3. rok pěstební ...'!C2" display="/"/>
    <hyperlink ref="A60" location="'VRN - Vedlejší rozpočtové...'!C2" display="/"/>
    <hyperlink ref="A62" location="'SO-02 - Větrolam TEO-2'!C2" display="/"/>
    <hyperlink ref="A63" location="'SO-021 - 1. rok pěstební ...'!C2" display="/"/>
    <hyperlink ref="A64" location="'SO-022 - 2. rok pěstební ...'!C2" display="/"/>
    <hyperlink ref="A65" location="'SO-023 - 3. rok pěstební ...'!C2" display="/"/>
    <hyperlink ref="A66" location="'VRN - Vedlejší rozpočtové..._01'!C2" display="/"/>
    <hyperlink ref="A68" location="'SO-03 - Větrolam TEO-3'!C2" display="/"/>
    <hyperlink ref="A69" location="'SO-031 - 1. rok pěstební ...'!C2" display="/"/>
    <hyperlink ref="A70" location="'SO-032 - 2. rok pěstební ...'!C2" display="/"/>
    <hyperlink ref="A71" location="'SO-033 - 3. rok pěstební ...'!C2" display="/"/>
    <hyperlink ref="A72" location="'VRN - Vedlejší rozpočtové..._02'!C2" display="/"/>
    <hyperlink ref="A74" location="'SO-04 - Interakční prvky ...'!C2" display="/"/>
    <hyperlink ref="A75" location="'SO-041 - 1. rok pěstební ...'!C2" display="/"/>
    <hyperlink ref="A76" location="'SO-042 - 2. rok pěstební ...'!C2" display="/"/>
    <hyperlink ref="A77" location="'SO-043 - 3. rok pěstební ...'!C2" display="/"/>
    <hyperlink ref="A78" location="'VRN - Vedlejší rozpočtové..._03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106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82</v>
      </c>
    </row>
    <row r="4" s="1" customFormat="1" ht="24.96" customHeight="1">
      <c r="B4" s="21"/>
      <c r="D4" s="141" t="s">
        <v>128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26.25" customHeight="1">
      <c r="B7" s="21"/>
      <c r="E7" s="144" t="str">
        <f>'Rekapitulace stavby'!K6</f>
        <v>Větrolamy TEO 2 a TEO 3, LBK 4b a IP 26, 27, 28 a 33 v k.ú. Vítonice u Znojma</v>
      </c>
      <c r="F7" s="143"/>
      <c r="G7" s="143"/>
      <c r="H7" s="143"/>
      <c r="L7" s="21"/>
    </row>
    <row r="8" s="1" customFormat="1" ht="12" customHeight="1">
      <c r="B8" s="21"/>
      <c r="D8" s="143" t="s">
        <v>129</v>
      </c>
      <c r="L8" s="21"/>
    </row>
    <row r="9" s="2" customFormat="1" ht="16.5" customHeight="1">
      <c r="A9" s="39"/>
      <c r="B9" s="45"/>
      <c r="C9" s="39"/>
      <c r="D9" s="39"/>
      <c r="E9" s="144" t="s">
        <v>499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413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593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22. 4. 2022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30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32</v>
      </c>
      <c r="E22" s="39"/>
      <c r="F22" s="39"/>
      <c r="G22" s="39"/>
      <c r="H22" s="39"/>
      <c r="I22" s="143" t="s">
        <v>26</v>
      </c>
      <c r="J22" s="134" t="s">
        <v>33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34</v>
      </c>
      <c r="F23" s="39"/>
      <c r="G23" s="39"/>
      <c r="H23" s="39"/>
      <c r="I23" s="143" t="s">
        <v>29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36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34</v>
      </c>
      <c r="F26" s="39"/>
      <c r="G26" s="39"/>
      <c r="H26" s="39"/>
      <c r="I26" s="143" t="s">
        <v>29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37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39</v>
      </c>
      <c r="E32" s="39"/>
      <c r="F32" s="39"/>
      <c r="G32" s="39"/>
      <c r="H32" s="39"/>
      <c r="I32" s="39"/>
      <c r="J32" s="154">
        <f>ROUND(J85,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41</v>
      </c>
      <c r="G34" s="39"/>
      <c r="H34" s="39"/>
      <c r="I34" s="155" t="s">
        <v>40</v>
      </c>
      <c r="J34" s="155" t="s">
        <v>42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43</v>
      </c>
      <c r="E35" s="143" t="s">
        <v>44</v>
      </c>
      <c r="F35" s="157">
        <f>ROUND((SUM(BE85:BE112)),  2)</f>
        <v>0</v>
      </c>
      <c r="G35" s="39"/>
      <c r="H35" s="39"/>
      <c r="I35" s="158">
        <v>0.20999999999999999</v>
      </c>
      <c r="J35" s="157">
        <f>ROUND(((SUM(BE85:BE112))*I35),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45</v>
      </c>
      <c r="F36" s="157">
        <f>ROUND((SUM(BF85:BF112)),  2)</f>
        <v>0</v>
      </c>
      <c r="G36" s="39"/>
      <c r="H36" s="39"/>
      <c r="I36" s="158">
        <v>0.14999999999999999</v>
      </c>
      <c r="J36" s="157">
        <f>ROUND(((SUM(BF85:BF112))*I36),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46</v>
      </c>
      <c r="F37" s="157">
        <f>ROUND((SUM(BG85:BG112)),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47</v>
      </c>
      <c r="F38" s="157">
        <f>ROUND((SUM(BH85:BH112)),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48</v>
      </c>
      <c r="F39" s="157">
        <f>ROUND((SUM(BI85:BI112)),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49</v>
      </c>
      <c r="E41" s="161"/>
      <c r="F41" s="161"/>
      <c r="G41" s="162" t="s">
        <v>50</v>
      </c>
      <c r="H41" s="163" t="s">
        <v>51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131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26.25" customHeight="1">
      <c r="A50" s="39"/>
      <c r="B50" s="40"/>
      <c r="C50" s="41"/>
      <c r="D50" s="41"/>
      <c r="E50" s="170" t="str">
        <f>E7</f>
        <v>Větrolamy TEO 2 a TEO 3, LBK 4b a IP 26, 27, 28 a 33 v k.ú. Vítonice u Znojma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129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499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413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SO-023 - 3. rok pěstební péče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Vítonice u Znojma</v>
      </c>
      <c r="G56" s="41"/>
      <c r="H56" s="41"/>
      <c r="I56" s="33" t="s">
        <v>23</v>
      </c>
      <c r="J56" s="73" t="str">
        <f>IF(J14="","",J14)</f>
        <v>22. 4. 2022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25</v>
      </c>
      <c r="D58" s="41"/>
      <c r="E58" s="41"/>
      <c r="F58" s="28" t="str">
        <f>E17</f>
        <v>ČR-Státní pozemkový úřad</v>
      </c>
      <c r="G58" s="41"/>
      <c r="H58" s="41"/>
      <c r="I58" s="33" t="s">
        <v>32</v>
      </c>
      <c r="J58" s="37" t="str">
        <f>E23</f>
        <v>AGROPROJEKT PSO s.r.o.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5.65" customHeight="1">
      <c r="A59" s="39"/>
      <c r="B59" s="40"/>
      <c r="C59" s="33" t="s">
        <v>30</v>
      </c>
      <c r="D59" s="41"/>
      <c r="E59" s="41"/>
      <c r="F59" s="28" t="str">
        <f>IF(E20="","",E20)</f>
        <v>Vyplň údaj</v>
      </c>
      <c r="G59" s="41"/>
      <c r="H59" s="41"/>
      <c r="I59" s="33" t="s">
        <v>36</v>
      </c>
      <c r="J59" s="37" t="str">
        <f>E26</f>
        <v>AGROPROJEKT PSO s.r.o.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132</v>
      </c>
      <c r="D61" s="172"/>
      <c r="E61" s="172"/>
      <c r="F61" s="172"/>
      <c r="G61" s="172"/>
      <c r="H61" s="172"/>
      <c r="I61" s="172"/>
      <c r="J61" s="173" t="s">
        <v>133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71</v>
      </c>
      <c r="D63" s="41"/>
      <c r="E63" s="41"/>
      <c r="F63" s="41"/>
      <c r="G63" s="41"/>
      <c r="H63" s="41"/>
      <c r="I63" s="41"/>
      <c r="J63" s="103">
        <f>J85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134</v>
      </c>
    </row>
    <row r="64" s="2" customFormat="1" ht="21.84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4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6.96" customHeight="1">
      <c r="A65" s="39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14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9" s="2" customFormat="1" ht="6.96" customHeight="1">
      <c r="A69" s="39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4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4.96" customHeight="1">
      <c r="A70" s="39"/>
      <c r="B70" s="40"/>
      <c r="C70" s="24" t="s">
        <v>135</v>
      </c>
      <c r="D70" s="41"/>
      <c r="E70" s="41"/>
      <c r="F70" s="41"/>
      <c r="G70" s="41"/>
      <c r="H70" s="41"/>
      <c r="I70" s="41"/>
      <c r="J70" s="41"/>
      <c r="K70" s="41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16</v>
      </c>
      <c r="D72" s="41"/>
      <c r="E72" s="41"/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6.25" customHeight="1">
      <c r="A73" s="39"/>
      <c r="B73" s="40"/>
      <c r="C73" s="41"/>
      <c r="D73" s="41"/>
      <c r="E73" s="170" t="str">
        <f>E7</f>
        <v>Větrolamy TEO 2 a TEO 3, LBK 4b a IP 26, 27, 28 a 33 v k.ú. Vítonice u Znojma</v>
      </c>
      <c r="F73" s="33"/>
      <c r="G73" s="33"/>
      <c r="H73" s="33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1" customFormat="1" ht="12" customHeight="1">
      <c r="B74" s="22"/>
      <c r="C74" s="33" t="s">
        <v>129</v>
      </c>
      <c r="D74" s="23"/>
      <c r="E74" s="23"/>
      <c r="F74" s="23"/>
      <c r="G74" s="23"/>
      <c r="H74" s="23"/>
      <c r="I74" s="23"/>
      <c r="J74" s="23"/>
      <c r="K74" s="23"/>
      <c r="L74" s="21"/>
    </row>
    <row r="75" s="2" customFormat="1" ht="16.5" customHeight="1">
      <c r="A75" s="39"/>
      <c r="B75" s="40"/>
      <c r="C75" s="41"/>
      <c r="D75" s="41"/>
      <c r="E75" s="170" t="s">
        <v>499</v>
      </c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413</v>
      </c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70" t="str">
        <f>E11</f>
        <v>SO-023 - 3. rok pěstební péče</v>
      </c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21</v>
      </c>
      <c r="D79" s="41"/>
      <c r="E79" s="41"/>
      <c r="F79" s="28" t="str">
        <f>F14</f>
        <v>Vítonice u Znojma</v>
      </c>
      <c r="G79" s="41"/>
      <c r="H79" s="41"/>
      <c r="I79" s="33" t="s">
        <v>23</v>
      </c>
      <c r="J79" s="73" t="str">
        <f>IF(J14="","",J14)</f>
        <v>22. 4. 2022</v>
      </c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25.65" customHeight="1">
      <c r="A81" s="39"/>
      <c r="B81" s="40"/>
      <c r="C81" s="33" t="s">
        <v>25</v>
      </c>
      <c r="D81" s="41"/>
      <c r="E81" s="41"/>
      <c r="F81" s="28" t="str">
        <f>E17</f>
        <v>ČR-Státní pozemkový úřad</v>
      </c>
      <c r="G81" s="41"/>
      <c r="H81" s="41"/>
      <c r="I81" s="33" t="s">
        <v>32</v>
      </c>
      <c r="J81" s="37" t="str">
        <f>E23</f>
        <v>AGROPROJEKT PSO s.r.o.</v>
      </c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5.65" customHeight="1">
      <c r="A82" s="39"/>
      <c r="B82" s="40"/>
      <c r="C82" s="33" t="s">
        <v>30</v>
      </c>
      <c r="D82" s="41"/>
      <c r="E82" s="41"/>
      <c r="F82" s="28" t="str">
        <f>IF(E20="","",E20)</f>
        <v>Vyplň údaj</v>
      </c>
      <c r="G82" s="41"/>
      <c r="H82" s="41"/>
      <c r="I82" s="33" t="s">
        <v>36</v>
      </c>
      <c r="J82" s="37" t="str">
        <f>E26</f>
        <v>AGROPROJEKT PSO s.r.o.</v>
      </c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0.32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9" customFormat="1" ht="29.28" customHeight="1">
      <c r="A84" s="175"/>
      <c r="B84" s="176"/>
      <c r="C84" s="177" t="s">
        <v>136</v>
      </c>
      <c r="D84" s="178" t="s">
        <v>58</v>
      </c>
      <c r="E84" s="178" t="s">
        <v>54</v>
      </c>
      <c r="F84" s="178" t="s">
        <v>55</v>
      </c>
      <c r="G84" s="178" t="s">
        <v>137</v>
      </c>
      <c r="H84" s="178" t="s">
        <v>138</v>
      </c>
      <c r="I84" s="178" t="s">
        <v>139</v>
      </c>
      <c r="J84" s="178" t="s">
        <v>133</v>
      </c>
      <c r="K84" s="179" t="s">
        <v>140</v>
      </c>
      <c r="L84" s="180"/>
      <c r="M84" s="93" t="s">
        <v>19</v>
      </c>
      <c r="N84" s="94" t="s">
        <v>43</v>
      </c>
      <c r="O84" s="94" t="s">
        <v>141</v>
      </c>
      <c r="P84" s="94" t="s">
        <v>142</v>
      </c>
      <c r="Q84" s="94" t="s">
        <v>143</v>
      </c>
      <c r="R84" s="94" t="s">
        <v>144</v>
      </c>
      <c r="S84" s="94" t="s">
        <v>145</v>
      </c>
      <c r="T84" s="95" t="s">
        <v>146</v>
      </c>
      <c r="U84" s="175"/>
      <c r="V84" s="175"/>
      <c r="W84" s="175"/>
      <c r="X84" s="175"/>
      <c r="Y84" s="175"/>
      <c r="Z84" s="175"/>
      <c r="AA84" s="175"/>
      <c r="AB84" s="175"/>
      <c r="AC84" s="175"/>
      <c r="AD84" s="175"/>
      <c r="AE84" s="175"/>
    </row>
    <row r="85" s="2" customFormat="1" ht="22.8" customHeight="1">
      <c r="A85" s="39"/>
      <c r="B85" s="40"/>
      <c r="C85" s="100" t="s">
        <v>147</v>
      </c>
      <c r="D85" s="41"/>
      <c r="E85" s="41"/>
      <c r="F85" s="41"/>
      <c r="G85" s="41"/>
      <c r="H85" s="41"/>
      <c r="I85" s="41"/>
      <c r="J85" s="181">
        <f>BK85</f>
        <v>0</v>
      </c>
      <c r="K85" s="41"/>
      <c r="L85" s="45"/>
      <c r="M85" s="96"/>
      <c r="N85" s="182"/>
      <c r="O85" s="97"/>
      <c r="P85" s="183">
        <f>SUM(P86:P112)</f>
        <v>0</v>
      </c>
      <c r="Q85" s="97"/>
      <c r="R85" s="183">
        <f>SUM(R86:R112)</f>
        <v>0.019000000000000003</v>
      </c>
      <c r="S85" s="97"/>
      <c r="T85" s="184">
        <f>SUM(T86:T112)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72</v>
      </c>
      <c r="AU85" s="18" t="s">
        <v>134</v>
      </c>
      <c r="BK85" s="185">
        <f>SUM(BK86:BK112)</f>
        <v>0</v>
      </c>
    </row>
    <row r="86" s="2" customFormat="1" ht="24.15" customHeight="1">
      <c r="A86" s="39"/>
      <c r="B86" s="40"/>
      <c r="C86" s="186" t="s">
        <v>80</v>
      </c>
      <c r="D86" s="186" t="s">
        <v>148</v>
      </c>
      <c r="E86" s="187" t="s">
        <v>415</v>
      </c>
      <c r="F86" s="188" t="s">
        <v>416</v>
      </c>
      <c r="G86" s="189" t="s">
        <v>417</v>
      </c>
      <c r="H86" s="190">
        <v>1.7929999999999999</v>
      </c>
      <c r="I86" s="191"/>
      <c r="J86" s="192">
        <f>ROUND(I86*H86,2)</f>
        <v>0</v>
      </c>
      <c r="K86" s="188" t="s">
        <v>159</v>
      </c>
      <c r="L86" s="45"/>
      <c r="M86" s="193" t="s">
        <v>19</v>
      </c>
      <c r="N86" s="194" t="s">
        <v>44</v>
      </c>
      <c r="O86" s="85"/>
      <c r="P86" s="195">
        <f>O86*H86</f>
        <v>0</v>
      </c>
      <c r="Q86" s="195">
        <v>0</v>
      </c>
      <c r="R86" s="195">
        <f>Q86*H86</f>
        <v>0</v>
      </c>
      <c r="S86" s="195">
        <v>0</v>
      </c>
      <c r="T86" s="196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197" t="s">
        <v>152</v>
      </c>
      <c r="AT86" s="197" t="s">
        <v>148</v>
      </c>
      <c r="AU86" s="197" t="s">
        <v>73</v>
      </c>
      <c r="AY86" s="18" t="s">
        <v>153</v>
      </c>
      <c r="BE86" s="198">
        <f>IF(N86="základní",J86,0)</f>
        <v>0</v>
      </c>
      <c r="BF86" s="198">
        <f>IF(N86="snížená",J86,0)</f>
        <v>0</v>
      </c>
      <c r="BG86" s="198">
        <f>IF(N86="zákl. přenesená",J86,0)</f>
        <v>0</v>
      </c>
      <c r="BH86" s="198">
        <f>IF(N86="sníž. přenesená",J86,0)</f>
        <v>0</v>
      </c>
      <c r="BI86" s="198">
        <f>IF(N86="nulová",J86,0)</f>
        <v>0</v>
      </c>
      <c r="BJ86" s="18" t="s">
        <v>80</v>
      </c>
      <c r="BK86" s="198">
        <f>ROUND(I86*H86,2)</f>
        <v>0</v>
      </c>
      <c r="BL86" s="18" t="s">
        <v>152</v>
      </c>
      <c r="BM86" s="197" t="s">
        <v>594</v>
      </c>
    </row>
    <row r="87" s="2" customFormat="1">
      <c r="A87" s="39"/>
      <c r="B87" s="40"/>
      <c r="C87" s="41"/>
      <c r="D87" s="199" t="s">
        <v>155</v>
      </c>
      <c r="E87" s="41"/>
      <c r="F87" s="200" t="s">
        <v>419</v>
      </c>
      <c r="G87" s="41"/>
      <c r="H87" s="41"/>
      <c r="I87" s="201"/>
      <c r="J87" s="41"/>
      <c r="K87" s="41"/>
      <c r="L87" s="45"/>
      <c r="M87" s="202"/>
      <c r="N87" s="203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155</v>
      </c>
      <c r="AU87" s="18" t="s">
        <v>73</v>
      </c>
    </row>
    <row r="88" s="2" customFormat="1">
      <c r="A88" s="39"/>
      <c r="B88" s="40"/>
      <c r="C88" s="41"/>
      <c r="D88" s="204" t="s">
        <v>162</v>
      </c>
      <c r="E88" s="41"/>
      <c r="F88" s="205" t="s">
        <v>420</v>
      </c>
      <c r="G88" s="41"/>
      <c r="H88" s="41"/>
      <c r="I88" s="201"/>
      <c r="J88" s="41"/>
      <c r="K88" s="41"/>
      <c r="L88" s="45"/>
      <c r="M88" s="202"/>
      <c r="N88" s="203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162</v>
      </c>
      <c r="AU88" s="18" t="s">
        <v>73</v>
      </c>
    </row>
    <row r="89" s="10" customFormat="1">
      <c r="A89" s="10"/>
      <c r="B89" s="206"/>
      <c r="C89" s="207"/>
      <c r="D89" s="199" t="s">
        <v>181</v>
      </c>
      <c r="E89" s="208" t="s">
        <v>19</v>
      </c>
      <c r="F89" s="209" t="s">
        <v>585</v>
      </c>
      <c r="G89" s="207"/>
      <c r="H89" s="210">
        <v>1.7929999999999999</v>
      </c>
      <c r="I89" s="211"/>
      <c r="J89" s="207"/>
      <c r="K89" s="207"/>
      <c r="L89" s="212"/>
      <c r="M89" s="213"/>
      <c r="N89" s="214"/>
      <c r="O89" s="214"/>
      <c r="P89" s="214"/>
      <c r="Q89" s="214"/>
      <c r="R89" s="214"/>
      <c r="S89" s="214"/>
      <c r="T89" s="215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T89" s="216" t="s">
        <v>181</v>
      </c>
      <c r="AU89" s="216" t="s">
        <v>73</v>
      </c>
      <c r="AV89" s="10" t="s">
        <v>82</v>
      </c>
      <c r="AW89" s="10" t="s">
        <v>35</v>
      </c>
      <c r="AX89" s="10" t="s">
        <v>80</v>
      </c>
      <c r="AY89" s="216" t="s">
        <v>153</v>
      </c>
    </row>
    <row r="90" s="2" customFormat="1" ht="16.5" customHeight="1">
      <c r="A90" s="39"/>
      <c r="B90" s="40"/>
      <c r="C90" s="186" t="s">
        <v>82</v>
      </c>
      <c r="D90" s="186" t="s">
        <v>148</v>
      </c>
      <c r="E90" s="187" t="s">
        <v>428</v>
      </c>
      <c r="F90" s="188" t="s">
        <v>429</v>
      </c>
      <c r="G90" s="189" t="s">
        <v>207</v>
      </c>
      <c r="H90" s="190">
        <v>950</v>
      </c>
      <c r="I90" s="191"/>
      <c r="J90" s="192">
        <f>ROUND(I90*H90,2)</f>
        <v>0</v>
      </c>
      <c r="K90" s="188" t="s">
        <v>159</v>
      </c>
      <c r="L90" s="45"/>
      <c r="M90" s="193" t="s">
        <v>19</v>
      </c>
      <c r="N90" s="194" t="s">
        <v>44</v>
      </c>
      <c r="O90" s="85"/>
      <c r="P90" s="195">
        <f>O90*H90</f>
        <v>0</v>
      </c>
      <c r="Q90" s="195">
        <v>2.0000000000000002E-05</v>
      </c>
      <c r="R90" s="195">
        <f>Q90*H90</f>
        <v>0.019000000000000003</v>
      </c>
      <c r="S90" s="195">
        <v>0</v>
      </c>
      <c r="T90" s="196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197" t="s">
        <v>152</v>
      </c>
      <c r="AT90" s="197" t="s">
        <v>148</v>
      </c>
      <c r="AU90" s="197" t="s">
        <v>73</v>
      </c>
      <c r="AY90" s="18" t="s">
        <v>153</v>
      </c>
      <c r="BE90" s="198">
        <f>IF(N90="základní",J90,0)</f>
        <v>0</v>
      </c>
      <c r="BF90" s="198">
        <f>IF(N90="snížená",J90,0)</f>
        <v>0</v>
      </c>
      <c r="BG90" s="198">
        <f>IF(N90="zákl. přenesená",J90,0)</f>
        <v>0</v>
      </c>
      <c r="BH90" s="198">
        <f>IF(N90="sníž. přenesená",J90,0)</f>
        <v>0</v>
      </c>
      <c r="BI90" s="198">
        <f>IF(N90="nulová",J90,0)</f>
        <v>0</v>
      </c>
      <c r="BJ90" s="18" t="s">
        <v>80</v>
      </c>
      <c r="BK90" s="198">
        <f>ROUND(I90*H90,2)</f>
        <v>0</v>
      </c>
      <c r="BL90" s="18" t="s">
        <v>152</v>
      </c>
      <c r="BM90" s="197" t="s">
        <v>595</v>
      </c>
    </row>
    <row r="91" s="2" customFormat="1">
      <c r="A91" s="39"/>
      <c r="B91" s="40"/>
      <c r="C91" s="41"/>
      <c r="D91" s="199" t="s">
        <v>155</v>
      </c>
      <c r="E91" s="41"/>
      <c r="F91" s="200" t="s">
        <v>431</v>
      </c>
      <c r="G91" s="41"/>
      <c r="H91" s="41"/>
      <c r="I91" s="201"/>
      <c r="J91" s="41"/>
      <c r="K91" s="41"/>
      <c r="L91" s="45"/>
      <c r="M91" s="202"/>
      <c r="N91" s="203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155</v>
      </c>
      <c r="AU91" s="18" t="s">
        <v>73</v>
      </c>
    </row>
    <row r="92" s="2" customFormat="1">
      <c r="A92" s="39"/>
      <c r="B92" s="40"/>
      <c r="C92" s="41"/>
      <c r="D92" s="204" t="s">
        <v>162</v>
      </c>
      <c r="E92" s="41"/>
      <c r="F92" s="205" t="s">
        <v>432</v>
      </c>
      <c r="G92" s="41"/>
      <c r="H92" s="41"/>
      <c r="I92" s="201"/>
      <c r="J92" s="41"/>
      <c r="K92" s="41"/>
      <c r="L92" s="45"/>
      <c r="M92" s="202"/>
      <c r="N92" s="203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162</v>
      </c>
      <c r="AU92" s="18" t="s">
        <v>73</v>
      </c>
    </row>
    <row r="93" s="10" customFormat="1">
      <c r="A93" s="10"/>
      <c r="B93" s="206"/>
      <c r="C93" s="207"/>
      <c r="D93" s="199" t="s">
        <v>181</v>
      </c>
      <c r="E93" s="208" t="s">
        <v>19</v>
      </c>
      <c r="F93" s="209" t="s">
        <v>575</v>
      </c>
      <c r="G93" s="207"/>
      <c r="H93" s="210">
        <v>950</v>
      </c>
      <c r="I93" s="211"/>
      <c r="J93" s="207"/>
      <c r="K93" s="207"/>
      <c r="L93" s="212"/>
      <c r="M93" s="213"/>
      <c r="N93" s="214"/>
      <c r="O93" s="214"/>
      <c r="P93" s="214"/>
      <c r="Q93" s="214"/>
      <c r="R93" s="214"/>
      <c r="S93" s="214"/>
      <c r="T93" s="215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T93" s="216" t="s">
        <v>181</v>
      </c>
      <c r="AU93" s="216" t="s">
        <v>73</v>
      </c>
      <c r="AV93" s="10" t="s">
        <v>82</v>
      </c>
      <c r="AW93" s="10" t="s">
        <v>35</v>
      </c>
      <c r="AX93" s="10" t="s">
        <v>80</v>
      </c>
      <c r="AY93" s="216" t="s">
        <v>153</v>
      </c>
    </row>
    <row r="94" s="2" customFormat="1" ht="24.15" customHeight="1">
      <c r="A94" s="39"/>
      <c r="B94" s="40"/>
      <c r="C94" s="186" t="s">
        <v>164</v>
      </c>
      <c r="D94" s="186" t="s">
        <v>148</v>
      </c>
      <c r="E94" s="187" t="s">
        <v>434</v>
      </c>
      <c r="F94" s="188" t="s">
        <v>435</v>
      </c>
      <c r="G94" s="189" t="s">
        <v>207</v>
      </c>
      <c r="H94" s="190">
        <v>5410</v>
      </c>
      <c r="I94" s="191"/>
      <c r="J94" s="192">
        <f>ROUND(I94*H94,2)</f>
        <v>0</v>
      </c>
      <c r="K94" s="188" t="s">
        <v>159</v>
      </c>
      <c r="L94" s="45"/>
      <c r="M94" s="193" t="s">
        <v>19</v>
      </c>
      <c r="N94" s="194" t="s">
        <v>44</v>
      </c>
      <c r="O94" s="85"/>
      <c r="P94" s="195">
        <f>O94*H94</f>
        <v>0</v>
      </c>
      <c r="Q94" s="195">
        <v>0</v>
      </c>
      <c r="R94" s="195">
        <f>Q94*H94</f>
        <v>0</v>
      </c>
      <c r="S94" s="195">
        <v>0</v>
      </c>
      <c r="T94" s="196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197" t="s">
        <v>152</v>
      </c>
      <c r="AT94" s="197" t="s">
        <v>148</v>
      </c>
      <c r="AU94" s="197" t="s">
        <v>73</v>
      </c>
      <c r="AY94" s="18" t="s">
        <v>153</v>
      </c>
      <c r="BE94" s="198">
        <f>IF(N94="základní",J94,0)</f>
        <v>0</v>
      </c>
      <c r="BF94" s="198">
        <f>IF(N94="snížená",J94,0)</f>
        <v>0</v>
      </c>
      <c r="BG94" s="198">
        <f>IF(N94="zákl. přenesená",J94,0)</f>
        <v>0</v>
      </c>
      <c r="BH94" s="198">
        <f>IF(N94="sníž. přenesená",J94,0)</f>
        <v>0</v>
      </c>
      <c r="BI94" s="198">
        <f>IF(N94="nulová",J94,0)</f>
        <v>0</v>
      </c>
      <c r="BJ94" s="18" t="s">
        <v>80</v>
      </c>
      <c r="BK94" s="198">
        <f>ROUND(I94*H94,2)</f>
        <v>0</v>
      </c>
      <c r="BL94" s="18" t="s">
        <v>152</v>
      </c>
      <c r="BM94" s="197" t="s">
        <v>596</v>
      </c>
    </row>
    <row r="95" s="2" customFormat="1">
      <c r="A95" s="39"/>
      <c r="B95" s="40"/>
      <c r="C95" s="41"/>
      <c r="D95" s="199" t="s">
        <v>155</v>
      </c>
      <c r="E95" s="41"/>
      <c r="F95" s="200" t="s">
        <v>437</v>
      </c>
      <c r="G95" s="41"/>
      <c r="H95" s="41"/>
      <c r="I95" s="201"/>
      <c r="J95" s="41"/>
      <c r="K95" s="41"/>
      <c r="L95" s="45"/>
      <c r="M95" s="202"/>
      <c r="N95" s="203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155</v>
      </c>
      <c r="AU95" s="18" t="s">
        <v>73</v>
      </c>
    </row>
    <row r="96" s="2" customFormat="1">
      <c r="A96" s="39"/>
      <c r="B96" s="40"/>
      <c r="C96" s="41"/>
      <c r="D96" s="204" t="s">
        <v>162</v>
      </c>
      <c r="E96" s="41"/>
      <c r="F96" s="205" t="s">
        <v>438</v>
      </c>
      <c r="G96" s="41"/>
      <c r="H96" s="41"/>
      <c r="I96" s="201"/>
      <c r="J96" s="41"/>
      <c r="K96" s="41"/>
      <c r="L96" s="45"/>
      <c r="M96" s="202"/>
      <c r="N96" s="203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162</v>
      </c>
      <c r="AU96" s="18" t="s">
        <v>73</v>
      </c>
    </row>
    <row r="97" s="10" customFormat="1">
      <c r="A97" s="10"/>
      <c r="B97" s="206"/>
      <c r="C97" s="207"/>
      <c r="D97" s="199" t="s">
        <v>181</v>
      </c>
      <c r="E97" s="208" t="s">
        <v>19</v>
      </c>
      <c r="F97" s="209" t="s">
        <v>577</v>
      </c>
      <c r="G97" s="207"/>
      <c r="H97" s="210">
        <v>5410</v>
      </c>
      <c r="I97" s="211"/>
      <c r="J97" s="207"/>
      <c r="K97" s="207"/>
      <c r="L97" s="212"/>
      <c r="M97" s="213"/>
      <c r="N97" s="214"/>
      <c r="O97" s="214"/>
      <c r="P97" s="214"/>
      <c r="Q97" s="214"/>
      <c r="R97" s="214"/>
      <c r="S97" s="214"/>
      <c r="T97" s="215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T97" s="216" t="s">
        <v>181</v>
      </c>
      <c r="AU97" s="216" t="s">
        <v>73</v>
      </c>
      <c r="AV97" s="10" t="s">
        <v>82</v>
      </c>
      <c r="AW97" s="10" t="s">
        <v>35</v>
      </c>
      <c r="AX97" s="10" t="s">
        <v>80</v>
      </c>
      <c r="AY97" s="216" t="s">
        <v>153</v>
      </c>
    </row>
    <row r="98" s="2" customFormat="1" ht="16.5" customHeight="1">
      <c r="A98" s="39"/>
      <c r="B98" s="40"/>
      <c r="C98" s="186" t="s">
        <v>152</v>
      </c>
      <c r="D98" s="186" t="s">
        <v>148</v>
      </c>
      <c r="E98" s="187" t="s">
        <v>374</v>
      </c>
      <c r="F98" s="188" t="s">
        <v>375</v>
      </c>
      <c r="G98" s="189" t="s">
        <v>369</v>
      </c>
      <c r="H98" s="190">
        <v>64.099999999999994</v>
      </c>
      <c r="I98" s="191"/>
      <c r="J98" s="192">
        <f>ROUND(I98*H98,2)</f>
        <v>0</v>
      </c>
      <c r="K98" s="188" t="s">
        <v>159</v>
      </c>
      <c r="L98" s="45"/>
      <c r="M98" s="193" t="s">
        <v>19</v>
      </c>
      <c r="N98" s="194" t="s">
        <v>44</v>
      </c>
      <c r="O98" s="85"/>
      <c r="P98" s="195">
        <f>O98*H98</f>
        <v>0</v>
      </c>
      <c r="Q98" s="195">
        <v>0</v>
      </c>
      <c r="R98" s="195">
        <f>Q98*H98</f>
        <v>0</v>
      </c>
      <c r="S98" s="195">
        <v>0</v>
      </c>
      <c r="T98" s="196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197" t="s">
        <v>152</v>
      </c>
      <c r="AT98" s="197" t="s">
        <v>148</v>
      </c>
      <c r="AU98" s="197" t="s">
        <v>73</v>
      </c>
      <c r="AY98" s="18" t="s">
        <v>153</v>
      </c>
      <c r="BE98" s="198">
        <f>IF(N98="základní",J98,0)</f>
        <v>0</v>
      </c>
      <c r="BF98" s="198">
        <f>IF(N98="snížená",J98,0)</f>
        <v>0</v>
      </c>
      <c r="BG98" s="198">
        <f>IF(N98="zákl. přenesená",J98,0)</f>
        <v>0</v>
      </c>
      <c r="BH98" s="198">
        <f>IF(N98="sníž. přenesená",J98,0)</f>
        <v>0</v>
      </c>
      <c r="BI98" s="198">
        <f>IF(N98="nulová",J98,0)</f>
        <v>0</v>
      </c>
      <c r="BJ98" s="18" t="s">
        <v>80</v>
      </c>
      <c r="BK98" s="198">
        <f>ROUND(I98*H98,2)</f>
        <v>0</v>
      </c>
      <c r="BL98" s="18" t="s">
        <v>152</v>
      </c>
      <c r="BM98" s="197" t="s">
        <v>597</v>
      </c>
    </row>
    <row r="99" s="2" customFormat="1">
      <c r="A99" s="39"/>
      <c r="B99" s="40"/>
      <c r="C99" s="41"/>
      <c r="D99" s="199" t="s">
        <v>155</v>
      </c>
      <c r="E99" s="41"/>
      <c r="F99" s="200" t="s">
        <v>377</v>
      </c>
      <c r="G99" s="41"/>
      <c r="H99" s="41"/>
      <c r="I99" s="201"/>
      <c r="J99" s="41"/>
      <c r="K99" s="41"/>
      <c r="L99" s="45"/>
      <c r="M99" s="202"/>
      <c r="N99" s="203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155</v>
      </c>
      <c r="AU99" s="18" t="s">
        <v>73</v>
      </c>
    </row>
    <row r="100" s="2" customFormat="1">
      <c r="A100" s="39"/>
      <c r="B100" s="40"/>
      <c r="C100" s="41"/>
      <c r="D100" s="204" t="s">
        <v>162</v>
      </c>
      <c r="E100" s="41"/>
      <c r="F100" s="205" t="s">
        <v>378</v>
      </c>
      <c r="G100" s="41"/>
      <c r="H100" s="41"/>
      <c r="I100" s="201"/>
      <c r="J100" s="41"/>
      <c r="K100" s="41"/>
      <c r="L100" s="45"/>
      <c r="M100" s="202"/>
      <c r="N100" s="203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162</v>
      </c>
      <c r="AU100" s="18" t="s">
        <v>73</v>
      </c>
    </row>
    <row r="101" s="10" customFormat="1">
      <c r="A101" s="10"/>
      <c r="B101" s="206"/>
      <c r="C101" s="207"/>
      <c r="D101" s="199" t="s">
        <v>181</v>
      </c>
      <c r="E101" s="208" t="s">
        <v>19</v>
      </c>
      <c r="F101" s="209" t="s">
        <v>598</v>
      </c>
      <c r="G101" s="207"/>
      <c r="H101" s="210">
        <v>64.099999999999994</v>
      </c>
      <c r="I101" s="211"/>
      <c r="J101" s="207"/>
      <c r="K101" s="207"/>
      <c r="L101" s="212"/>
      <c r="M101" s="213"/>
      <c r="N101" s="214"/>
      <c r="O101" s="214"/>
      <c r="P101" s="214"/>
      <c r="Q101" s="214"/>
      <c r="R101" s="214"/>
      <c r="S101" s="214"/>
      <c r="T101" s="215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T101" s="216" t="s">
        <v>181</v>
      </c>
      <c r="AU101" s="216" t="s">
        <v>73</v>
      </c>
      <c r="AV101" s="10" t="s">
        <v>82</v>
      </c>
      <c r="AW101" s="10" t="s">
        <v>35</v>
      </c>
      <c r="AX101" s="10" t="s">
        <v>80</v>
      </c>
      <c r="AY101" s="216" t="s">
        <v>153</v>
      </c>
    </row>
    <row r="102" s="2" customFormat="1" ht="21.75" customHeight="1">
      <c r="A102" s="39"/>
      <c r="B102" s="40"/>
      <c r="C102" s="186" t="s">
        <v>175</v>
      </c>
      <c r="D102" s="186" t="s">
        <v>148</v>
      </c>
      <c r="E102" s="187" t="s">
        <v>381</v>
      </c>
      <c r="F102" s="188" t="s">
        <v>382</v>
      </c>
      <c r="G102" s="189" t="s">
        <v>369</v>
      </c>
      <c r="H102" s="190">
        <v>64.099999999999994</v>
      </c>
      <c r="I102" s="191"/>
      <c r="J102" s="192">
        <f>ROUND(I102*H102,2)</f>
        <v>0</v>
      </c>
      <c r="K102" s="188" t="s">
        <v>159</v>
      </c>
      <c r="L102" s="45"/>
      <c r="M102" s="193" t="s">
        <v>19</v>
      </c>
      <c r="N102" s="194" t="s">
        <v>44</v>
      </c>
      <c r="O102" s="85"/>
      <c r="P102" s="195">
        <f>O102*H102</f>
        <v>0</v>
      </c>
      <c r="Q102" s="195">
        <v>0</v>
      </c>
      <c r="R102" s="195">
        <f>Q102*H102</f>
        <v>0</v>
      </c>
      <c r="S102" s="195">
        <v>0</v>
      </c>
      <c r="T102" s="196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197" t="s">
        <v>152</v>
      </c>
      <c r="AT102" s="197" t="s">
        <v>148</v>
      </c>
      <c r="AU102" s="197" t="s">
        <v>73</v>
      </c>
      <c r="AY102" s="18" t="s">
        <v>153</v>
      </c>
      <c r="BE102" s="198">
        <f>IF(N102="základní",J102,0)</f>
        <v>0</v>
      </c>
      <c r="BF102" s="198">
        <f>IF(N102="snížená",J102,0)</f>
        <v>0</v>
      </c>
      <c r="BG102" s="198">
        <f>IF(N102="zákl. přenesená",J102,0)</f>
        <v>0</v>
      </c>
      <c r="BH102" s="198">
        <f>IF(N102="sníž. přenesená",J102,0)</f>
        <v>0</v>
      </c>
      <c r="BI102" s="198">
        <f>IF(N102="nulová",J102,0)</f>
        <v>0</v>
      </c>
      <c r="BJ102" s="18" t="s">
        <v>80</v>
      </c>
      <c r="BK102" s="198">
        <f>ROUND(I102*H102,2)</f>
        <v>0</v>
      </c>
      <c r="BL102" s="18" t="s">
        <v>152</v>
      </c>
      <c r="BM102" s="197" t="s">
        <v>599</v>
      </c>
    </row>
    <row r="103" s="2" customFormat="1">
      <c r="A103" s="39"/>
      <c r="B103" s="40"/>
      <c r="C103" s="41"/>
      <c r="D103" s="199" t="s">
        <v>155</v>
      </c>
      <c r="E103" s="41"/>
      <c r="F103" s="200" t="s">
        <v>384</v>
      </c>
      <c r="G103" s="41"/>
      <c r="H103" s="41"/>
      <c r="I103" s="201"/>
      <c r="J103" s="41"/>
      <c r="K103" s="41"/>
      <c r="L103" s="45"/>
      <c r="M103" s="202"/>
      <c r="N103" s="203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155</v>
      </c>
      <c r="AU103" s="18" t="s">
        <v>73</v>
      </c>
    </row>
    <row r="104" s="2" customFormat="1">
      <c r="A104" s="39"/>
      <c r="B104" s="40"/>
      <c r="C104" s="41"/>
      <c r="D104" s="204" t="s">
        <v>162</v>
      </c>
      <c r="E104" s="41"/>
      <c r="F104" s="205" t="s">
        <v>385</v>
      </c>
      <c r="G104" s="41"/>
      <c r="H104" s="41"/>
      <c r="I104" s="201"/>
      <c r="J104" s="41"/>
      <c r="K104" s="41"/>
      <c r="L104" s="45"/>
      <c r="M104" s="202"/>
      <c r="N104" s="203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162</v>
      </c>
      <c r="AU104" s="18" t="s">
        <v>73</v>
      </c>
    </row>
    <row r="105" s="2" customFormat="1" ht="24.15" customHeight="1">
      <c r="A105" s="39"/>
      <c r="B105" s="40"/>
      <c r="C105" s="186" t="s">
        <v>183</v>
      </c>
      <c r="D105" s="186" t="s">
        <v>148</v>
      </c>
      <c r="E105" s="187" t="s">
        <v>387</v>
      </c>
      <c r="F105" s="188" t="s">
        <v>388</v>
      </c>
      <c r="G105" s="189" t="s">
        <v>369</v>
      </c>
      <c r="H105" s="190">
        <v>256.39999999999998</v>
      </c>
      <c r="I105" s="191"/>
      <c r="J105" s="192">
        <f>ROUND(I105*H105,2)</f>
        <v>0</v>
      </c>
      <c r="K105" s="188" t="s">
        <v>159</v>
      </c>
      <c r="L105" s="45"/>
      <c r="M105" s="193" t="s">
        <v>19</v>
      </c>
      <c r="N105" s="194" t="s">
        <v>44</v>
      </c>
      <c r="O105" s="85"/>
      <c r="P105" s="195">
        <f>O105*H105</f>
        <v>0</v>
      </c>
      <c r="Q105" s="195">
        <v>0</v>
      </c>
      <c r="R105" s="195">
        <f>Q105*H105</f>
        <v>0</v>
      </c>
      <c r="S105" s="195">
        <v>0</v>
      </c>
      <c r="T105" s="196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197" t="s">
        <v>152</v>
      </c>
      <c r="AT105" s="197" t="s">
        <v>148</v>
      </c>
      <c r="AU105" s="197" t="s">
        <v>73</v>
      </c>
      <c r="AY105" s="18" t="s">
        <v>153</v>
      </c>
      <c r="BE105" s="198">
        <f>IF(N105="základní",J105,0)</f>
        <v>0</v>
      </c>
      <c r="BF105" s="198">
        <f>IF(N105="snížená",J105,0)</f>
        <v>0</v>
      </c>
      <c r="BG105" s="198">
        <f>IF(N105="zákl. přenesená",J105,0)</f>
        <v>0</v>
      </c>
      <c r="BH105" s="198">
        <f>IF(N105="sníž. přenesená",J105,0)</f>
        <v>0</v>
      </c>
      <c r="BI105" s="198">
        <f>IF(N105="nulová",J105,0)</f>
        <v>0</v>
      </c>
      <c r="BJ105" s="18" t="s">
        <v>80</v>
      </c>
      <c r="BK105" s="198">
        <f>ROUND(I105*H105,2)</f>
        <v>0</v>
      </c>
      <c r="BL105" s="18" t="s">
        <v>152</v>
      </c>
      <c r="BM105" s="197" t="s">
        <v>600</v>
      </c>
    </row>
    <row r="106" s="2" customFormat="1">
      <c r="A106" s="39"/>
      <c r="B106" s="40"/>
      <c r="C106" s="41"/>
      <c r="D106" s="199" t="s">
        <v>155</v>
      </c>
      <c r="E106" s="41"/>
      <c r="F106" s="200" t="s">
        <v>390</v>
      </c>
      <c r="G106" s="41"/>
      <c r="H106" s="41"/>
      <c r="I106" s="201"/>
      <c r="J106" s="41"/>
      <c r="K106" s="41"/>
      <c r="L106" s="45"/>
      <c r="M106" s="202"/>
      <c r="N106" s="203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155</v>
      </c>
      <c r="AU106" s="18" t="s">
        <v>73</v>
      </c>
    </row>
    <row r="107" s="2" customFormat="1">
      <c r="A107" s="39"/>
      <c r="B107" s="40"/>
      <c r="C107" s="41"/>
      <c r="D107" s="204" t="s">
        <v>162</v>
      </c>
      <c r="E107" s="41"/>
      <c r="F107" s="205" t="s">
        <v>391</v>
      </c>
      <c r="G107" s="41"/>
      <c r="H107" s="41"/>
      <c r="I107" s="201"/>
      <c r="J107" s="41"/>
      <c r="K107" s="41"/>
      <c r="L107" s="45"/>
      <c r="M107" s="202"/>
      <c r="N107" s="203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162</v>
      </c>
      <c r="AU107" s="18" t="s">
        <v>73</v>
      </c>
    </row>
    <row r="108" s="10" customFormat="1">
      <c r="A108" s="10"/>
      <c r="B108" s="206"/>
      <c r="C108" s="207"/>
      <c r="D108" s="199" t="s">
        <v>181</v>
      </c>
      <c r="E108" s="208" t="s">
        <v>19</v>
      </c>
      <c r="F108" s="209" t="s">
        <v>601</v>
      </c>
      <c r="G108" s="207"/>
      <c r="H108" s="210">
        <v>256.39999999999998</v>
      </c>
      <c r="I108" s="211"/>
      <c r="J108" s="207"/>
      <c r="K108" s="207"/>
      <c r="L108" s="212"/>
      <c r="M108" s="213"/>
      <c r="N108" s="214"/>
      <c r="O108" s="214"/>
      <c r="P108" s="214"/>
      <c r="Q108" s="214"/>
      <c r="R108" s="214"/>
      <c r="S108" s="214"/>
      <c r="T108" s="215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T108" s="216" t="s">
        <v>181</v>
      </c>
      <c r="AU108" s="216" t="s">
        <v>73</v>
      </c>
      <c r="AV108" s="10" t="s">
        <v>82</v>
      </c>
      <c r="AW108" s="10" t="s">
        <v>35</v>
      </c>
      <c r="AX108" s="10" t="s">
        <v>80</v>
      </c>
      <c r="AY108" s="216" t="s">
        <v>153</v>
      </c>
    </row>
    <row r="109" s="2" customFormat="1" ht="21.75" customHeight="1">
      <c r="A109" s="39"/>
      <c r="B109" s="40"/>
      <c r="C109" s="186" t="s">
        <v>191</v>
      </c>
      <c r="D109" s="186" t="s">
        <v>148</v>
      </c>
      <c r="E109" s="187" t="s">
        <v>463</v>
      </c>
      <c r="F109" s="188" t="s">
        <v>464</v>
      </c>
      <c r="G109" s="189" t="s">
        <v>207</v>
      </c>
      <c r="H109" s="190">
        <v>475</v>
      </c>
      <c r="I109" s="191"/>
      <c r="J109" s="192">
        <f>ROUND(I109*H109,2)</f>
        <v>0</v>
      </c>
      <c r="K109" s="188" t="s">
        <v>159</v>
      </c>
      <c r="L109" s="45"/>
      <c r="M109" s="193" t="s">
        <v>19</v>
      </c>
      <c r="N109" s="194" t="s">
        <v>44</v>
      </c>
      <c r="O109" s="85"/>
      <c r="P109" s="195">
        <f>O109*H109</f>
        <v>0</v>
      </c>
      <c r="Q109" s="195">
        <v>0</v>
      </c>
      <c r="R109" s="195">
        <f>Q109*H109</f>
        <v>0</v>
      </c>
      <c r="S109" s="195">
        <v>0</v>
      </c>
      <c r="T109" s="196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197" t="s">
        <v>152</v>
      </c>
      <c r="AT109" s="197" t="s">
        <v>148</v>
      </c>
      <c r="AU109" s="197" t="s">
        <v>73</v>
      </c>
      <c r="AY109" s="18" t="s">
        <v>153</v>
      </c>
      <c r="BE109" s="198">
        <f>IF(N109="základní",J109,0)</f>
        <v>0</v>
      </c>
      <c r="BF109" s="198">
        <f>IF(N109="snížená",J109,0)</f>
        <v>0</v>
      </c>
      <c r="BG109" s="198">
        <f>IF(N109="zákl. přenesená",J109,0)</f>
        <v>0</v>
      </c>
      <c r="BH109" s="198">
        <f>IF(N109="sníž. přenesená",J109,0)</f>
        <v>0</v>
      </c>
      <c r="BI109" s="198">
        <f>IF(N109="nulová",J109,0)</f>
        <v>0</v>
      </c>
      <c r="BJ109" s="18" t="s">
        <v>80</v>
      </c>
      <c r="BK109" s="198">
        <f>ROUND(I109*H109,2)</f>
        <v>0</v>
      </c>
      <c r="BL109" s="18" t="s">
        <v>152</v>
      </c>
      <c r="BM109" s="197" t="s">
        <v>602</v>
      </c>
    </row>
    <row r="110" s="2" customFormat="1">
      <c r="A110" s="39"/>
      <c r="B110" s="40"/>
      <c r="C110" s="41"/>
      <c r="D110" s="199" t="s">
        <v>155</v>
      </c>
      <c r="E110" s="41"/>
      <c r="F110" s="200" t="s">
        <v>466</v>
      </c>
      <c r="G110" s="41"/>
      <c r="H110" s="41"/>
      <c r="I110" s="201"/>
      <c r="J110" s="41"/>
      <c r="K110" s="41"/>
      <c r="L110" s="45"/>
      <c r="M110" s="202"/>
      <c r="N110" s="203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155</v>
      </c>
      <c r="AU110" s="18" t="s">
        <v>73</v>
      </c>
    </row>
    <row r="111" s="2" customFormat="1">
      <c r="A111" s="39"/>
      <c r="B111" s="40"/>
      <c r="C111" s="41"/>
      <c r="D111" s="204" t="s">
        <v>162</v>
      </c>
      <c r="E111" s="41"/>
      <c r="F111" s="205" t="s">
        <v>467</v>
      </c>
      <c r="G111" s="41"/>
      <c r="H111" s="41"/>
      <c r="I111" s="201"/>
      <c r="J111" s="41"/>
      <c r="K111" s="41"/>
      <c r="L111" s="45"/>
      <c r="M111" s="202"/>
      <c r="N111" s="203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162</v>
      </c>
      <c r="AU111" s="18" t="s">
        <v>73</v>
      </c>
    </row>
    <row r="112" s="10" customFormat="1">
      <c r="A112" s="10"/>
      <c r="B112" s="206"/>
      <c r="C112" s="207"/>
      <c r="D112" s="199" t="s">
        <v>181</v>
      </c>
      <c r="E112" s="208" t="s">
        <v>19</v>
      </c>
      <c r="F112" s="209" t="s">
        <v>603</v>
      </c>
      <c r="G112" s="207"/>
      <c r="H112" s="210">
        <v>475</v>
      </c>
      <c r="I112" s="211"/>
      <c r="J112" s="207"/>
      <c r="K112" s="207"/>
      <c r="L112" s="212"/>
      <c r="M112" s="231"/>
      <c r="N112" s="232"/>
      <c r="O112" s="232"/>
      <c r="P112" s="232"/>
      <c r="Q112" s="232"/>
      <c r="R112" s="232"/>
      <c r="S112" s="232"/>
      <c r="T112" s="233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T112" s="216" t="s">
        <v>181</v>
      </c>
      <c r="AU112" s="216" t="s">
        <v>73</v>
      </c>
      <c r="AV112" s="10" t="s">
        <v>82</v>
      </c>
      <c r="AW112" s="10" t="s">
        <v>35</v>
      </c>
      <c r="AX112" s="10" t="s">
        <v>80</v>
      </c>
      <c r="AY112" s="216" t="s">
        <v>153</v>
      </c>
    </row>
    <row r="113" s="2" customFormat="1" ht="6.96" customHeight="1">
      <c r="A113" s="39"/>
      <c r="B113" s="60"/>
      <c r="C113" s="61"/>
      <c r="D113" s="61"/>
      <c r="E113" s="61"/>
      <c r="F113" s="61"/>
      <c r="G113" s="61"/>
      <c r="H113" s="61"/>
      <c r="I113" s="61"/>
      <c r="J113" s="61"/>
      <c r="K113" s="61"/>
      <c r="L113" s="45"/>
      <c r="M113" s="39"/>
      <c r="O113" s="39"/>
      <c r="P113" s="39"/>
      <c r="Q113" s="39"/>
      <c r="R113" s="39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</sheetData>
  <sheetProtection sheet="1" autoFilter="0" formatColumns="0" formatRows="0" objects="1" scenarios="1" spinCount="100000" saltValue="/Z95SruTVoEW0a/A18Y/vRK6t5yYD81nI/FgUa4K6JmpGNQNC4BcbrCMeZDYGFg6r3FDihNcA3oCJsaNOkpKog==" hashValue="3SA3JsNxBgjGdAsc2ojQmJXmpUvKLONmc3gRDS2ejcgy7kwJbYVLGP9HLSijOsSk6/sizg7+6aNcvoWu1K8Yuw==" algorithmName="SHA-512" password="CC35"/>
  <autoFilter ref="C84:K11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88" r:id="rId1" display="https://podminky.urs.cz/item/CS_URS_2022_01/184851256"/>
    <hyperlink ref="F92" r:id="rId2" display="https://podminky.urs.cz/item/CS_URS_2022_01/184911111"/>
    <hyperlink ref="F96" r:id="rId3" display="https://podminky.urs.cz/item/CS_URS_2022_01/184808211"/>
    <hyperlink ref="F100" r:id="rId4" display="https://podminky.urs.cz/item/CS_URS_2022_01/185804312"/>
    <hyperlink ref="F104" r:id="rId5" display="https://podminky.urs.cz/item/CS_URS_2022_01/185851121"/>
    <hyperlink ref="F107" r:id="rId6" display="https://podminky.urs.cz/item/CS_URS_2022_01/185851129"/>
    <hyperlink ref="F111" r:id="rId7" display="https://podminky.urs.cz/item/CS_URS_2022_01/184806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107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82</v>
      </c>
    </row>
    <row r="4" s="1" customFormat="1" ht="24.96" customHeight="1">
      <c r="B4" s="21"/>
      <c r="D4" s="141" t="s">
        <v>128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26.25" customHeight="1">
      <c r="B7" s="21"/>
      <c r="E7" s="144" t="str">
        <f>'Rekapitulace stavby'!K6</f>
        <v>Větrolamy TEO 2 a TEO 3, LBK 4b a IP 26, 27, 28 a 33 v k.ú. Vítonice u Znojma</v>
      </c>
      <c r="F7" s="143"/>
      <c r="G7" s="143"/>
      <c r="H7" s="143"/>
      <c r="L7" s="21"/>
    </row>
    <row r="8" s="1" customFormat="1" ht="12" customHeight="1">
      <c r="B8" s="21"/>
      <c r="D8" s="143" t="s">
        <v>129</v>
      </c>
      <c r="L8" s="21"/>
    </row>
    <row r="9" s="2" customFormat="1" ht="16.5" customHeight="1">
      <c r="A9" s="39"/>
      <c r="B9" s="45"/>
      <c r="C9" s="39"/>
      <c r="D9" s="39"/>
      <c r="E9" s="144" t="s">
        <v>499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413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469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22. 4. 2022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30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32</v>
      </c>
      <c r="E22" s="39"/>
      <c r="F22" s="39"/>
      <c r="G22" s="39"/>
      <c r="H22" s="39"/>
      <c r="I22" s="143" t="s">
        <v>26</v>
      </c>
      <c r="J22" s="134" t="s">
        <v>33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34</v>
      </c>
      <c r="F23" s="39"/>
      <c r="G23" s="39"/>
      <c r="H23" s="39"/>
      <c r="I23" s="143" t="s">
        <v>29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36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34</v>
      </c>
      <c r="F26" s="39"/>
      <c r="G26" s="39"/>
      <c r="H26" s="39"/>
      <c r="I26" s="143" t="s">
        <v>29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37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39</v>
      </c>
      <c r="E32" s="39"/>
      <c r="F32" s="39"/>
      <c r="G32" s="39"/>
      <c r="H32" s="39"/>
      <c r="I32" s="39"/>
      <c r="J32" s="154">
        <f>ROUND(J88,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41</v>
      </c>
      <c r="G34" s="39"/>
      <c r="H34" s="39"/>
      <c r="I34" s="155" t="s">
        <v>40</v>
      </c>
      <c r="J34" s="155" t="s">
        <v>42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43</v>
      </c>
      <c r="E35" s="143" t="s">
        <v>44</v>
      </c>
      <c r="F35" s="157">
        <f>ROUND((SUM(BE88:BE108)),  2)</f>
        <v>0</v>
      </c>
      <c r="G35" s="39"/>
      <c r="H35" s="39"/>
      <c r="I35" s="158">
        <v>0.20999999999999999</v>
      </c>
      <c r="J35" s="157">
        <f>ROUND(((SUM(BE88:BE108))*I35),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45</v>
      </c>
      <c r="F36" s="157">
        <f>ROUND((SUM(BF88:BF108)),  2)</f>
        <v>0</v>
      </c>
      <c r="G36" s="39"/>
      <c r="H36" s="39"/>
      <c r="I36" s="158">
        <v>0.14999999999999999</v>
      </c>
      <c r="J36" s="157">
        <f>ROUND(((SUM(BF88:BF108))*I36),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46</v>
      </c>
      <c r="F37" s="157">
        <f>ROUND((SUM(BG88:BG108)),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47</v>
      </c>
      <c r="F38" s="157">
        <f>ROUND((SUM(BH88:BH108)),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48</v>
      </c>
      <c r="F39" s="157">
        <f>ROUND((SUM(BI88:BI108)),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49</v>
      </c>
      <c r="E41" s="161"/>
      <c r="F41" s="161"/>
      <c r="G41" s="162" t="s">
        <v>50</v>
      </c>
      <c r="H41" s="163" t="s">
        <v>51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131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26.25" customHeight="1">
      <c r="A50" s="39"/>
      <c r="B50" s="40"/>
      <c r="C50" s="41"/>
      <c r="D50" s="41"/>
      <c r="E50" s="170" t="str">
        <f>E7</f>
        <v>Větrolamy TEO 2 a TEO 3, LBK 4b a IP 26, 27, 28 a 33 v k.ú. Vítonice u Znojma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129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499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413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VRN - Vedlejší rozpočtové náklady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Vítonice u Znojma</v>
      </c>
      <c r="G56" s="41"/>
      <c r="H56" s="41"/>
      <c r="I56" s="33" t="s">
        <v>23</v>
      </c>
      <c r="J56" s="73" t="str">
        <f>IF(J14="","",J14)</f>
        <v>22. 4. 2022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25</v>
      </c>
      <c r="D58" s="41"/>
      <c r="E58" s="41"/>
      <c r="F58" s="28" t="str">
        <f>E17</f>
        <v>ČR-Státní pozemkový úřad</v>
      </c>
      <c r="G58" s="41"/>
      <c r="H58" s="41"/>
      <c r="I58" s="33" t="s">
        <v>32</v>
      </c>
      <c r="J58" s="37" t="str">
        <f>E23</f>
        <v>AGROPROJEKT PSO s.r.o.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5.65" customHeight="1">
      <c r="A59" s="39"/>
      <c r="B59" s="40"/>
      <c r="C59" s="33" t="s">
        <v>30</v>
      </c>
      <c r="D59" s="41"/>
      <c r="E59" s="41"/>
      <c r="F59" s="28" t="str">
        <f>IF(E20="","",E20)</f>
        <v>Vyplň údaj</v>
      </c>
      <c r="G59" s="41"/>
      <c r="H59" s="41"/>
      <c r="I59" s="33" t="s">
        <v>36</v>
      </c>
      <c r="J59" s="37" t="str">
        <f>E26</f>
        <v>AGROPROJEKT PSO s.r.o.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132</v>
      </c>
      <c r="D61" s="172"/>
      <c r="E61" s="172"/>
      <c r="F61" s="172"/>
      <c r="G61" s="172"/>
      <c r="H61" s="172"/>
      <c r="I61" s="172"/>
      <c r="J61" s="173" t="s">
        <v>133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71</v>
      </c>
      <c r="D63" s="41"/>
      <c r="E63" s="41"/>
      <c r="F63" s="41"/>
      <c r="G63" s="41"/>
      <c r="H63" s="41"/>
      <c r="I63" s="41"/>
      <c r="J63" s="103">
        <f>J88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134</v>
      </c>
    </row>
    <row r="64" s="11" customFormat="1" ht="24.96" customHeight="1">
      <c r="A64" s="11"/>
      <c r="B64" s="234"/>
      <c r="C64" s="235"/>
      <c r="D64" s="236" t="s">
        <v>469</v>
      </c>
      <c r="E64" s="237"/>
      <c r="F64" s="237"/>
      <c r="G64" s="237"/>
      <c r="H64" s="237"/>
      <c r="I64" s="237"/>
      <c r="J64" s="238">
        <f>J89</f>
        <v>0</v>
      </c>
      <c r="K64" s="235"/>
      <c r="L64" s="239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</row>
    <row r="65" s="12" customFormat="1" ht="19.92" customHeight="1">
      <c r="A65" s="12"/>
      <c r="B65" s="240"/>
      <c r="C65" s="126"/>
      <c r="D65" s="241" t="s">
        <v>470</v>
      </c>
      <c r="E65" s="242"/>
      <c r="F65" s="242"/>
      <c r="G65" s="242"/>
      <c r="H65" s="242"/>
      <c r="I65" s="242"/>
      <c r="J65" s="243">
        <f>J90</f>
        <v>0</v>
      </c>
      <c r="K65" s="126"/>
      <c r="L65" s="244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12" customFormat="1" ht="19.92" customHeight="1">
      <c r="A66" s="12"/>
      <c r="B66" s="240"/>
      <c r="C66" s="126"/>
      <c r="D66" s="241" t="s">
        <v>471</v>
      </c>
      <c r="E66" s="242"/>
      <c r="F66" s="242"/>
      <c r="G66" s="242"/>
      <c r="H66" s="242"/>
      <c r="I66" s="242"/>
      <c r="J66" s="243">
        <f>J104</f>
        <v>0</v>
      </c>
      <c r="K66" s="126"/>
      <c r="L66" s="244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4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135</v>
      </c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6.25" customHeight="1">
      <c r="A76" s="39"/>
      <c r="B76" s="40"/>
      <c r="C76" s="41"/>
      <c r="D76" s="41"/>
      <c r="E76" s="170" t="str">
        <f>E7</f>
        <v>Větrolamy TEO 2 a TEO 3, LBK 4b a IP 26, 27, 28 a 33 v k.ú. Vítonice u Znojma</v>
      </c>
      <c r="F76" s="33"/>
      <c r="G76" s="33"/>
      <c r="H76" s="33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1" customFormat="1" ht="12" customHeight="1">
      <c r="B77" s="22"/>
      <c r="C77" s="33" t="s">
        <v>129</v>
      </c>
      <c r="D77" s="23"/>
      <c r="E77" s="23"/>
      <c r="F77" s="23"/>
      <c r="G77" s="23"/>
      <c r="H77" s="23"/>
      <c r="I77" s="23"/>
      <c r="J77" s="23"/>
      <c r="K77" s="23"/>
      <c r="L77" s="21"/>
    </row>
    <row r="78" s="2" customFormat="1" ht="16.5" customHeight="1">
      <c r="A78" s="39"/>
      <c r="B78" s="40"/>
      <c r="C78" s="41"/>
      <c r="D78" s="41"/>
      <c r="E78" s="170" t="s">
        <v>499</v>
      </c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413</v>
      </c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0" t="str">
        <f>E11</f>
        <v>VRN - Vedlejší rozpočtové náklady</v>
      </c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41"/>
      <c r="E82" s="41"/>
      <c r="F82" s="28" t="str">
        <f>F14</f>
        <v>Vítonice u Znojma</v>
      </c>
      <c r="G82" s="41"/>
      <c r="H82" s="41"/>
      <c r="I82" s="33" t="s">
        <v>23</v>
      </c>
      <c r="J82" s="73" t="str">
        <f>IF(J14="","",J14)</f>
        <v>22. 4. 2022</v>
      </c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25.65" customHeight="1">
      <c r="A84" s="39"/>
      <c r="B84" s="40"/>
      <c r="C84" s="33" t="s">
        <v>25</v>
      </c>
      <c r="D84" s="41"/>
      <c r="E84" s="41"/>
      <c r="F84" s="28" t="str">
        <f>E17</f>
        <v>ČR-Státní pozemkový úřad</v>
      </c>
      <c r="G84" s="41"/>
      <c r="H84" s="41"/>
      <c r="I84" s="33" t="s">
        <v>32</v>
      </c>
      <c r="J84" s="37" t="str">
        <f>E23</f>
        <v>AGROPROJEKT PSO s.r.o.</v>
      </c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5.65" customHeight="1">
      <c r="A85" s="39"/>
      <c r="B85" s="40"/>
      <c r="C85" s="33" t="s">
        <v>30</v>
      </c>
      <c r="D85" s="41"/>
      <c r="E85" s="41"/>
      <c r="F85" s="28" t="str">
        <f>IF(E20="","",E20)</f>
        <v>Vyplň údaj</v>
      </c>
      <c r="G85" s="41"/>
      <c r="H85" s="41"/>
      <c r="I85" s="33" t="s">
        <v>36</v>
      </c>
      <c r="J85" s="37" t="str">
        <f>E26</f>
        <v>AGROPROJEKT PSO s.r.o.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9" customFormat="1" ht="29.28" customHeight="1">
      <c r="A87" s="175"/>
      <c r="B87" s="176"/>
      <c r="C87" s="177" t="s">
        <v>136</v>
      </c>
      <c r="D87" s="178" t="s">
        <v>58</v>
      </c>
      <c r="E87" s="178" t="s">
        <v>54</v>
      </c>
      <c r="F87" s="178" t="s">
        <v>55</v>
      </c>
      <c r="G87" s="178" t="s">
        <v>137</v>
      </c>
      <c r="H87" s="178" t="s">
        <v>138</v>
      </c>
      <c r="I87" s="178" t="s">
        <v>139</v>
      </c>
      <c r="J87" s="178" t="s">
        <v>133</v>
      </c>
      <c r="K87" s="179" t="s">
        <v>140</v>
      </c>
      <c r="L87" s="180"/>
      <c r="M87" s="93" t="s">
        <v>19</v>
      </c>
      <c r="N87" s="94" t="s">
        <v>43</v>
      </c>
      <c r="O87" s="94" t="s">
        <v>141</v>
      </c>
      <c r="P87" s="94" t="s">
        <v>142</v>
      </c>
      <c r="Q87" s="94" t="s">
        <v>143</v>
      </c>
      <c r="R87" s="94" t="s">
        <v>144</v>
      </c>
      <c r="S87" s="94" t="s">
        <v>145</v>
      </c>
      <c r="T87" s="95" t="s">
        <v>146</v>
      </c>
      <c r="U87" s="175"/>
      <c r="V87" s="175"/>
      <c r="W87" s="175"/>
      <c r="X87" s="175"/>
      <c r="Y87" s="175"/>
      <c r="Z87" s="175"/>
      <c r="AA87" s="175"/>
      <c r="AB87" s="175"/>
      <c r="AC87" s="175"/>
      <c r="AD87" s="175"/>
      <c r="AE87" s="175"/>
    </row>
    <row r="88" s="2" customFormat="1" ht="22.8" customHeight="1">
      <c r="A88" s="39"/>
      <c r="B88" s="40"/>
      <c r="C88" s="100" t="s">
        <v>147</v>
      </c>
      <c r="D88" s="41"/>
      <c r="E88" s="41"/>
      <c r="F88" s="41"/>
      <c r="G88" s="41"/>
      <c r="H88" s="41"/>
      <c r="I88" s="41"/>
      <c r="J88" s="181">
        <f>BK88</f>
        <v>0</v>
      </c>
      <c r="K88" s="41"/>
      <c r="L88" s="45"/>
      <c r="M88" s="96"/>
      <c r="N88" s="182"/>
      <c r="O88" s="97"/>
      <c r="P88" s="183">
        <f>P89</f>
        <v>0</v>
      </c>
      <c r="Q88" s="97"/>
      <c r="R88" s="183">
        <f>R89</f>
        <v>0</v>
      </c>
      <c r="S88" s="97"/>
      <c r="T88" s="184">
        <f>T89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72</v>
      </c>
      <c r="AU88" s="18" t="s">
        <v>134</v>
      </c>
      <c r="BK88" s="185">
        <f>BK89</f>
        <v>0</v>
      </c>
    </row>
    <row r="89" s="13" customFormat="1" ht="25.92" customHeight="1">
      <c r="A89" s="13"/>
      <c r="B89" s="245"/>
      <c r="C89" s="246"/>
      <c r="D89" s="247" t="s">
        <v>72</v>
      </c>
      <c r="E89" s="248" t="s">
        <v>95</v>
      </c>
      <c r="F89" s="248" t="s">
        <v>96</v>
      </c>
      <c r="G89" s="246"/>
      <c r="H89" s="246"/>
      <c r="I89" s="249"/>
      <c r="J89" s="250">
        <f>BK89</f>
        <v>0</v>
      </c>
      <c r="K89" s="246"/>
      <c r="L89" s="251"/>
      <c r="M89" s="252"/>
      <c r="N89" s="253"/>
      <c r="O89" s="253"/>
      <c r="P89" s="254">
        <f>P90+P104</f>
        <v>0</v>
      </c>
      <c r="Q89" s="253"/>
      <c r="R89" s="254">
        <f>R90+R104</f>
        <v>0</v>
      </c>
      <c r="S89" s="253"/>
      <c r="T89" s="255">
        <f>T90+T104</f>
        <v>0</v>
      </c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R89" s="256" t="s">
        <v>175</v>
      </c>
      <c r="AT89" s="257" t="s">
        <v>72</v>
      </c>
      <c r="AU89" s="257" t="s">
        <v>73</v>
      </c>
      <c r="AY89" s="256" t="s">
        <v>153</v>
      </c>
      <c r="BK89" s="258">
        <f>BK90+BK104</f>
        <v>0</v>
      </c>
    </row>
    <row r="90" s="13" customFormat="1" ht="22.8" customHeight="1">
      <c r="A90" s="13"/>
      <c r="B90" s="245"/>
      <c r="C90" s="246"/>
      <c r="D90" s="247" t="s">
        <v>72</v>
      </c>
      <c r="E90" s="259" t="s">
        <v>472</v>
      </c>
      <c r="F90" s="259" t="s">
        <v>473</v>
      </c>
      <c r="G90" s="246"/>
      <c r="H90" s="246"/>
      <c r="I90" s="249"/>
      <c r="J90" s="260">
        <f>BK90</f>
        <v>0</v>
      </c>
      <c r="K90" s="246"/>
      <c r="L90" s="251"/>
      <c r="M90" s="252"/>
      <c r="N90" s="253"/>
      <c r="O90" s="253"/>
      <c r="P90" s="254">
        <f>SUM(P91:P103)</f>
        <v>0</v>
      </c>
      <c r="Q90" s="253"/>
      <c r="R90" s="254">
        <f>SUM(R91:R103)</f>
        <v>0</v>
      </c>
      <c r="S90" s="253"/>
      <c r="T90" s="255">
        <f>SUM(T91:T103)</f>
        <v>0</v>
      </c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R90" s="256" t="s">
        <v>175</v>
      </c>
      <c r="AT90" s="257" t="s">
        <v>72</v>
      </c>
      <c r="AU90" s="257" t="s">
        <v>80</v>
      </c>
      <c r="AY90" s="256" t="s">
        <v>153</v>
      </c>
      <c r="BK90" s="258">
        <f>SUM(BK91:BK103)</f>
        <v>0</v>
      </c>
    </row>
    <row r="91" s="2" customFormat="1" ht="16.5" customHeight="1">
      <c r="A91" s="39"/>
      <c r="B91" s="40"/>
      <c r="C91" s="186" t="s">
        <v>80</v>
      </c>
      <c r="D91" s="186" t="s">
        <v>148</v>
      </c>
      <c r="E91" s="187" t="s">
        <v>474</v>
      </c>
      <c r="F91" s="188" t="s">
        <v>475</v>
      </c>
      <c r="G91" s="189" t="s">
        <v>476</v>
      </c>
      <c r="H91" s="190">
        <v>1</v>
      </c>
      <c r="I91" s="191"/>
      <c r="J91" s="192">
        <f>ROUND(I91*H91,2)</f>
        <v>0</v>
      </c>
      <c r="K91" s="188" t="s">
        <v>159</v>
      </c>
      <c r="L91" s="45"/>
      <c r="M91" s="193" t="s">
        <v>19</v>
      </c>
      <c r="N91" s="194" t="s">
        <v>44</v>
      </c>
      <c r="O91" s="85"/>
      <c r="P91" s="195">
        <f>O91*H91</f>
        <v>0</v>
      </c>
      <c r="Q91" s="195">
        <v>0</v>
      </c>
      <c r="R91" s="195">
        <f>Q91*H91</f>
        <v>0</v>
      </c>
      <c r="S91" s="195">
        <v>0</v>
      </c>
      <c r="T91" s="196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197" t="s">
        <v>477</v>
      </c>
      <c r="AT91" s="197" t="s">
        <v>148</v>
      </c>
      <c r="AU91" s="197" t="s">
        <v>82</v>
      </c>
      <c r="AY91" s="18" t="s">
        <v>153</v>
      </c>
      <c r="BE91" s="198">
        <f>IF(N91="základní",J91,0)</f>
        <v>0</v>
      </c>
      <c r="BF91" s="198">
        <f>IF(N91="snížená",J91,0)</f>
        <v>0</v>
      </c>
      <c r="BG91" s="198">
        <f>IF(N91="zákl. přenesená",J91,0)</f>
        <v>0</v>
      </c>
      <c r="BH91" s="198">
        <f>IF(N91="sníž. přenesená",J91,0)</f>
        <v>0</v>
      </c>
      <c r="BI91" s="198">
        <f>IF(N91="nulová",J91,0)</f>
        <v>0</v>
      </c>
      <c r="BJ91" s="18" t="s">
        <v>80</v>
      </c>
      <c r="BK91" s="198">
        <f>ROUND(I91*H91,2)</f>
        <v>0</v>
      </c>
      <c r="BL91" s="18" t="s">
        <v>477</v>
      </c>
      <c r="BM91" s="197" t="s">
        <v>604</v>
      </c>
    </row>
    <row r="92" s="2" customFormat="1">
      <c r="A92" s="39"/>
      <c r="B92" s="40"/>
      <c r="C92" s="41"/>
      <c r="D92" s="199" t="s">
        <v>155</v>
      </c>
      <c r="E92" s="41"/>
      <c r="F92" s="200" t="s">
        <v>475</v>
      </c>
      <c r="G92" s="41"/>
      <c r="H92" s="41"/>
      <c r="I92" s="201"/>
      <c r="J92" s="41"/>
      <c r="K92" s="41"/>
      <c r="L92" s="45"/>
      <c r="M92" s="202"/>
      <c r="N92" s="203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155</v>
      </c>
      <c r="AU92" s="18" t="s">
        <v>82</v>
      </c>
    </row>
    <row r="93" s="2" customFormat="1">
      <c r="A93" s="39"/>
      <c r="B93" s="40"/>
      <c r="C93" s="41"/>
      <c r="D93" s="204" t="s">
        <v>162</v>
      </c>
      <c r="E93" s="41"/>
      <c r="F93" s="205" t="s">
        <v>479</v>
      </c>
      <c r="G93" s="41"/>
      <c r="H93" s="41"/>
      <c r="I93" s="201"/>
      <c r="J93" s="41"/>
      <c r="K93" s="41"/>
      <c r="L93" s="45"/>
      <c r="M93" s="202"/>
      <c r="N93" s="203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162</v>
      </c>
      <c r="AU93" s="18" t="s">
        <v>82</v>
      </c>
    </row>
    <row r="94" s="14" customFormat="1">
      <c r="A94" s="14"/>
      <c r="B94" s="261"/>
      <c r="C94" s="262"/>
      <c r="D94" s="199" t="s">
        <v>181</v>
      </c>
      <c r="E94" s="263" t="s">
        <v>19</v>
      </c>
      <c r="F94" s="264" t="s">
        <v>480</v>
      </c>
      <c r="G94" s="262"/>
      <c r="H94" s="263" t="s">
        <v>19</v>
      </c>
      <c r="I94" s="265"/>
      <c r="J94" s="262"/>
      <c r="K94" s="262"/>
      <c r="L94" s="266"/>
      <c r="M94" s="267"/>
      <c r="N94" s="268"/>
      <c r="O94" s="268"/>
      <c r="P94" s="268"/>
      <c r="Q94" s="268"/>
      <c r="R94" s="268"/>
      <c r="S94" s="268"/>
      <c r="T94" s="269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70" t="s">
        <v>181</v>
      </c>
      <c r="AU94" s="270" t="s">
        <v>82</v>
      </c>
      <c r="AV94" s="14" t="s">
        <v>80</v>
      </c>
      <c r="AW94" s="14" t="s">
        <v>35</v>
      </c>
      <c r="AX94" s="14" t="s">
        <v>73</v>
      </c>
      <c r="AY94" s="270" t="s">
        <v>153</v>
      </c>
    </row>
    <row r="95" s="14" customFormat="1">
      <c r="A95" s="14"/>
      <c r="B95" s="261"/>
      <c r="C95" s="262"/>
      <c r="D95" s="199" t="s">
        <v>181</v>
      </c>
      <c r="E95" s="263" t="s">
        <v>19</v>
      </c>
      <c r="F95" s="264" t="s">
        <v>481</v>
      </c>
      <c r="G95" s="262"/>
      <c r="H95" s="263" t="s">
        <v>19</v>
      </c>
      <c r="I95" s="265"/>
      <c r="J95" s="262"/>
      <c r="K95" s="262"/>
      <c r="L95" s="266"/>
      <c r="M95" s="267"/>
      <c r="N95" s="268"/>
      <c r="O95" s="268"/>
      <c r="P95" s="268"/>
      <c r="Q95" s="268"/>
      <c r="R95" s="268"/>
      <c r="S95" s="268"/>
      <c r="T95" s="269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70" t="s">
        <v>181</v>
      </c>
      <c r="AU95" s="270" t="s">
        <v>82</v>
      </c>
      <c r="AV95" s="14" t="s">
        <v>80</v>
      </c>
      <c r="AW95" s="14" t="s">
        <v>35</v>
      </c>
      <c r="AX95" s="14" t="s">
        <v>73</v>
      </c>
      <c r="AY95" s="270" t="s">
        <v>153</v>
      </c>
    </row>
    <row r="96" s="14" customFormat="1">
      <c r="A96" s="14"/>
      <c r="B96" s="261"/>
      <c r="C96" s="262"/>
      <c r="D96" s="199" t="s">
        <v>181</v>
      </c>
      <c r="E96" s="263" t="s">
        <v>19</v>
      </c>
      <c r="F96" s="264" t="s">
        <v>482</v>
      </c>
      <c r="G96" s="262"/>
      <c r="H96" s="263" t="s">
        <v>19</v>
      </c>
      <c r="I96" s="265"/>
      <c r="J96" s="262"/>
      <c r="K96" s="262"/>
      <c r="L96" s="266"/>
      <c r="M96" s="267"/>
      <c r="N96" s="268"/>
      <c r="O96" s="268"/>
      <c r="P96" s="268"/>
      <c r="Q96" s="268"/>
      <c r="R96" s="268"/>
      <c r="S96" s="268"/>
      <c r="T96" s="269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70" t="s">
        <v>181</v>
      </c>
      <c r="AU96" s="270" t="s">
        <v>82</v>
      </c>
      <c r="AV96" s="14" t="s">
        <v>80</v>
      </c>
      <c r="AW96" s="14" t="s">
        <v>35</v>
      </c>
      <c r="AX96" s="14" t="s">
        <v>73</v>
      </c>
      <c r="AY96" s="270" t="s">
        <v>153</v>
      </c>
    </row>
    <row r="97" s="10" customFormat="1">
      <c r="A97" s="10"/>
      <c r="B97" s="206"/>
      <c r="C97" s="207"/>
      <c r="D97" s="199" t="s">
        <v>181</v>
      </c>
      <c r="E97" s="208" t="s">
        <v>19</v>
      </c>
      <c r="F97" s="209" t="s">
        <v>483</v>
      </c>
      <c r="G97" s="207"/>
      <c r="H97" s="210">
        <v>1</v>
      </c>
      <c r="I97" s="211"/>
      <c r="J97" s="207"/>
      <c r="K97" s="207"/>
      <c r="L97" s="212"/>
      <c r="M97" s="213"/>
      <c r="N97" s="214"/>
      <c r="O97" s="214"/>
      <c r="P97" s="214"/>
      <c r="Q97" s="214"/>
      <c r="R97" s="214"/>
      <c r="S97" s="214"/>
      <c r="T97" s="215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T97" s="216" t="s">
        <v>181</v>
      </c>
      <c r="AU97" s="216" t="s">
        <v>82</v>
      </c>
      <c r="AV97" s="10" t="s">
        <v>82</v>
      </c>
      <c r="AW97" s="10" t="s">
        <v>35</v>
      </c>
      <c r="AX97" s="10" t="s">
        <v>80</v>
      </c>
      <c r="AY97" s="216" t="s">
        <v>153</v>
      </c>
    </row>
    <row r="98" s="2" customFormat="1" ht="16.5" customHeight="1">
      <c r="A98" s="39"/>
      <c r="B98" s="40"/>
      <c r="C98" s="186" t="s">
        <v>82</v>
      </c>
      <c r="D98" s="186" t="s">
        <v>148</v>
      </c>
      <c r="E98" s="187" t="s">
        <v>484</v>
      </c>
      <c r="F98" s="188" t="s">
        <v>485</v>
      </c>
      <c r="G98" s="189" t="s">
        <v>476</v>
      </c>
      <c r="H98" s="190">
        <v>1</v>
      </c>
      <c r="I98" s="191"/>
      <c r="J98" s="192">
        <f>ROUND(I98*H98,2)</f>
        <v>0</v>
      </c>
      <c r="K98" s="188" t="s">
        <v>159</v>
      </c>
      <c r="L98" s="45"/>
      <c r="M98" s="193" t="s">
        <v>19</v>
      </c>
      <c r="N98" s="194" t="s">
        <v>44</v>
      </c>
      <c r="O98" s="85"/>
      <c r="P98" s="195">
        <f>O98*H98</f>
        <v>0</v>
      </c>
      <c r="Q98" s="195">
        <v>0</v>
      </c>
      <c r="R98" s="195">
        <f>Q98*H98</f>
        <v>0</v>
      </c>
      <c r="S98" s="195">
        <v>0</v>
      </c>
      <c r="T98" s="196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197" t="s">
        <v>477</v>
      </c>
      <c r="AT98" s="197" t="s">
        <v>148</v>
      </c>
      <c r="AU98" s="197" t="s">
        <v>82</v>
      </c>
      <c r="AY98" s="18" t="s">
        <v>153</v>
      </c>
      <c r="BE98" s="198">
        <f>IF(N98="základní",J98,0)</f>
        <v>0</v>
      </c>
      <c r="BF98" s="198">
        <f>IF(N98="snížená",J98,0)</f>
        <v>0</v>
      </c>
      <c r="BG98" s="198">
        <f>IF(N98="zákl. přenesená",J98,0)</f>
        <v>0</v>
      </c>
      <c r="BH98" s="198">
        <f>IF(N98="sníž. přenesená",J98,0)</f>
        <v>0</v>
      </c>
      <c r="BI98" s="198">
        <f>IF(N98="nulová",J98,0)</f>
        <v>0</v>
      </c>
      <c r="BJ98" s="18" t="s">
        <v>80</v>
      </c>
      <c r="BK98" s="198">
        <f>ROUND(I98*H98,2)</f>
        <v>0</v>
      </c>
      <c r="BL98" s="18" t="s">
        <v>477</v>
      </c>
      <c r="BM98" s="197" t="s">
        <v>605</v>
      </c>
    </row>
    <row r="99" s="2" customFormat="1">
      <c r="A99" s="39"/>
      <c r="B99" s="40"/>
      <c r="C99" s="41"/>
      <c r="D99" s="199" t="s">
        <v>155</v>
      </c>
      <c r="E99" s="41"/>
      <c r="F99" s="200" t="s">
        <v>485</v>
      </c>
      <c r="G99" s="41"/>
      <c r="H99" s="41"/>
      <c r="I99" s="201"/>
      <c r="J99" s="41"/>
      <c r="K99" s="41"/>
      <c r="L99" s="45"/>
      <c r="M99" s="202"/>
      <c r="N99" s="203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155</v>
      </c>
      <c r="AU99" s="18" t="s">
        <v>82</v>
      </c>
    </row>
    <row r="100" s="2" customFormat="1">
      <c r="A100" s="39"/>
      <c r="B100" s="40"/>
      <c r="C100" s="41"/>
      <c r="D100" s="204" t="s">
        <v>162</v>
      </c>
      <c r="E100" s="41"/>
      <c r="F100" s="205" t="s">
        <v>487</v>
      </c>
      <c r="G100" s="41"/>
      <c r="H100" s="41"/>
      <c r="I100" s="201"/>
      <c r="J100" s="41"/>
      <c r="K100" s="41"/>
      <c r="L100" s="45"/>
      <c r="M100" s="202"/>
      <c r="N100" s="203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162</v>
      </c>
      <c r="AU100" s="18" t="s">
        <v>82</v>
      </c>
    </row>
    <row r="101" s="2" customFormat="1" ht="16.5" customHeight="1">
      <c r="A101" s="39"/>
      <c r="B101" s="40"/>
      <c r="C101" s="186" t="s">
        <v>164</v>
      </c>
      <c r="D101" s="186" t="s">
        <v>148</v>
      </c>
      <c r="E101" s="187" t="s">
        <v>606</v>
      </c>
      <c r="F101" s="188" t="s">
        <v>489</v>
      </c>
      <c r="G101" s="189" t="s">
        <v>476</v>
      </c>
      <c r="H101" s="190">
        <v>1</v>
      </c>
      <c r="I101" s="191"/>
      <c r="J101" s="192">
        <f>ROUND(I101*H101,2)</f>
        <v>0</v>
      </c>
      <c r="K101" s="188" t="s">
        <v>19</v>
      </c>
      <c r="L101" s="45"/>
      <c r="M101" s="193" t="s">
        <v>19</v>
      </c>
      <c r="N101" s="194" t="s">
        <v>44</v>
      </c>
      <c r="O101" s="85"/>
      <c r="P101" s="195">
        <f>O101*H101</f>
        <v>0</v>
      </c>
      <c r="Q101" s="195">
        <v>0</v>
      </c>
      <c r="R101" s="195">
        <f>Q101*H101</f>
        <v>0</v>
      </c>
      <c r="S101" s="195">
        <v>0</v>
      </c>
      <c r="T101" s="196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197" t="s">
        <v>477</v>
      </c>
      <c r="AT101" s="197" t="s">
        <v>148</v>
      </c>
      <c r="AU101" s="197" t="s">
        <v>82</v>
      </c>
      <c r="AY101" s="18" t="s">
        <v>153</v>
      </c>
      <c r="BE101" s="198">
        <f>IF(N101="základní",J101,0)</f>
        <v>0</v>
      </c>
      <c r="BF101" s="198">
        <f>IF(N101="snížená",J101,0)</f>
        <v>0</v>
      </c>
      <c r="BG101" s="198">
        <f>IF(N101="zákl. přenesená",J101,0)</f>
        <v>0</v>
      </c>
      <c r="BH101" s="198">
        <f>IF(N101="sníž. přenesená",J101,0)</f>
        <v>0</v>
      </c>
      <c r="BI101" s="198">
        <f>IF(N101="nulová",J101,0)</f>
        <v>0</v>
      </c>
      <c r="BJ101" s="18" t="s">
        <v>80</v>
      </c>
      <c r="BK101" s="198">
        <f>ROUND(I101*H101,2)</f>
        <v>0</v>
      </c>
      <c r="BL101" s="18" t="s">
        <v>477</v>
      </c>
      <c r="BM101" s="197" t="s">
        <v>607</v>
      </c>
    </row>
    <row r="102" s="2" customFormat="1">
      <c r="A102" s="39"/>
      <c r="B102" s="40"/>
      <c r="C102" s="41"/>
      <c r="D102" s="199" t="s">
        <v>155</v>
      </c>
      <c r="E102" s="41"/>
      <c r="F102" s="200" t="s">
        <v>489</v>
      </c>
      <c r="G102" s="41"/>
      <c r="H102" s="41"/>
      <c r="I102" s="201"/>
      <c r="J102" s="41"/>
      <c r="K102" s="41"/>
      <c r="L102" s="45"/>
      <c r="M102" s="202"/>
      <c r="N102" s="203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155</v>
      </c>
      <c r="AU102" s="18" t="s">
        <v>82</v>
      </c>
    </row>
    <row r="103" s="10" customFormat="1">
      <c r="A103" s="10"/>
      <c r="B103" s="206"/>
      <c r="C103" s="207"/>
      <c r="D103" s="199" t="s">
        <v>181</v>
      </c>
      <c r="E103" s="208" t="s">
        <v>19</v>
      </c>
      <c r="F103" s="209" t="s">
        <v>491</v>
      </c>
      <c r="G103" s="207"/>
      <c r="H103" s="210">
        <v>1</v>
      </c>
      <c r="I103" s="211"/>
      <c r="J103" s="207"/>
      <c r="K103" s="207"/>
      <c r="L103" s="212"/>
      <c r="M103" s="213"/>
      <c r="N103" s="214"/>
      <c r="O103" s="214"/>
      <c r="P103" s="214"/>
      <c r="Q103" s="214"/>
      <c r="R103" s="214"/>
      <c r="S103" s="214"/>
      <c r="T103" s="215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T103" s="216" t="s">
        <v>181</v>
      </c>
      <c r="AU103" s="216" t="s">
        <v>82</v>
      </c>
      <c r="AV103" s="10" t="s">
        <v>82</v>
      </c>
      <c r="AW103" s="10" t="s">
        <v>35</v>
      </c>
      <c r="AX103" s="10" t="s">
        <v>80</v>
      </c>
      <c r="AY103" s="216" t="s">
        <v>153</v>
      </c>
    </row>
    <row r="104" s="13" customFormat="1" ht="22.8" customHeight="1">
      <c r="A104" s="13"/>
      <c r="B104" s="245"/>
      <c r="C104" s="246"/>
      <c r="D104" s="247" t="s">
        <v>72</v>
      </c>
      <c r="E104" s="259" t="s">
        <v>492</v>
      </c>
      <c r="F104" s="259" t="s">
        <v>493</v>
      </c>
      <c r="G104" s="246"/>
      <c r="H104" s="246"/>
      <c r="I104" s="249"/>
      <c r="J104" s="260">
        <f>BK104</f>
        <v>0</v>
      </c>
      <c r="K104" s="246"/>
      <c r="L104" s="251"/>
      <c r="M104" s="252"/>
      <c r="N104" s="253"/>
      <c r="O104" s="253"/>
      <c r="P104" s="254">
        <f>SUM(P105:P108)</f>
        <v>0</v>
      </c>
      <c r="Q104" s="253"/>
      <c r="R104" s="254">
        <f>SUM(R105:R108)</f>
        <v>0</v>
      </c>
      <c r="S104" s="253"/>
      <c r="T104" s="255">
        <f>SUM(T105:T108)</f>
        <v>0</v>
      </c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R104" s="256" t="s">
        <v>175</v>
      </c>
      <c r="AT104" s="257" t="s">
        <v>72</v>
      </c>
      <c r="AU104" s="257" t="s">
        <v>80</v>
      </c>
      <c r="AY104" s="256" t="s">
        <v>153</v>
      </c>
      <c r="BK104" s="258">
        <f>SUM(BK105:BK108)</f>
        <v>0</v>
      </c>
    </row>
    <row r="105" s="2" customFormat="1" ht="16.5" customHeight="1">
      <c r="A105" s="39"/>
      <c r="B105" s="40"/>
      <c r="C105" s="186" t="s">
        <v>152</v>
      </c>
      <c r="D105" s="186" t="s">
        <v>148</v>
      </c>
      <c r="E105" s="187" t="s">
        <v>494</v>
      </c>
      <c r="F105" s="188" t="s">
        <v>495</v>
      </c>
      <c r="G105" s="189" t="s">
        <v>476</v>
      </c>
      <c r="H105" s="190">
        <v>1</v>
      </c>
      <c r="I105" s="191"/>
      <c r="J105" s="192">
        <f>ROUND(I105*H105,2)</f>
        <v>0</v>
      </c>
      <c r="K105" s="188" t="s">
        <v>159</v>
      </c>
      <c r="L105" s="45"/>
      <c r="M105" s="193" t="s">
        <v>19</v>
      </c>
      <c r="N105" s="194" t="s">
        <v>44</v>
      </c>
      <c r="O105" s="85"/>
      <c r="P105" s="195">
        <f>O105*H105</f>
        <v>0</v>
      </c>
      <c r="Q105" s="195">
        <v>0</v>
      </c>
      <c r="R105" s="195">
        <f>Q105*H105</f>
        <v>0</v>
      </c>
      <c r="S105" s="195">
        <v>0</v>
      </c>
      <c r="T105" s="196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197" t="s">
        <v>477</v>
      </c>
      <c r="AT105" s="197" t="s">
        <v>148</v>
      </c>
      <c r="AU105" s="197" t="s">
        <v>82</v>
      </c>
      <c r="AY105" s="18" t="s">
        <v>153</v>
      </c>
      <c r="BE105" s="198">
        <f>IF(N105="základní",J105,0)</f>
        <v>0</v>
      </c>
      <c r="BF105" s="198">
        <f>IF(N105="snížená",J105,0)</f>
        <v>0</v>
      </c>
      <c r="BG105" s="198">
        <f>IF(N105="zákl. přenesená",J105,0)</f>
        <v>0</v>
      </c>
      <c r="BH105" s="198">
        <f>IF(N105="sníž. přenesená",J105,0)</f>
        <v>0</v>
      </c>
      <c r="BI105" s="198">
        <f>IF(N105="nulová",J105,0)</f>
        <v>0</v>
      </c>
      <c r="BJ105" s="18" t="s">
        <v>80</v>
      </c>
      <c r="BK105" s="198">
        <f>ROUND(I105*H105,2)</f>
        <v>0</v>
      </c>
      <c r="BL105" s="18" t="s">
        <v>477</v>
      </c>
      <c r="BM105" s="197" t="s">
        <v>608</v>
      </c>
    </row>
    <row r="106" s="2" customFormat="1">
      <c r="A106" s="39"/>
      <c r="B106" s="40"/>
      <c r="C106" s="41"/>
      <c r="D106" s="199" t="s">
        <v>155</v>
      </c>
      <c r="E106" s="41"/>
      <c r="F106" s="200" t="s">
        <v>495</v>
      </c>
      <c r="G106" s="41"/>
      <c r="H106" s="41"/>
      <c r="I106" s="201"/>
      <c r="J106" s="41"/>
      <c r="K106" s="41"/>
      <c r="L106" s="45"/>
      <c r="M106" s="202"/>
      <c r="N106" s="203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155</v>
      </c>
      <c r="AU106" s="18" t="s">
        <v>82</v>
      </c>
    </row>
    <row r="107" s="2" customFormat="1">
      <c r="A107" s="39"/>
      <c r="B107" s="40"/>
      <c r="C107" s="41"/>
      <c r="D107" s="204" t="s">
        <v>162</v>
      </c>
      <c r="E107" s="41"/>
      <c r="F107" s="205" t="s">
        <v>497</v>
      </c>
      <c r="G107" s="41"/>
      <c r="H107" s="41"/>
      <c r="I107" s="201"/>
      <c r="J107" s="41"/>
      <c r="K107" s="41"/>
      <c r="L107" s="45"/>
      <c r="M107" s="202"/>
      <c r="N107" s="203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162</v>
      </c>
      <c r="AU107" s="18" t="s">
        <v>82</v>
      </c>
    </row>
    <row r="108" s="10" customFormat="1">
      <c r="A108" s="10"/>
      <c r="B108" s="206"/>
      <c r="C108" s="207"/>
      <c r="D108" s="199" t="s">
        <v>181</v>
      </c>
      <c r="E108" s="208" t="s">
        <v>19</v>
      </c>
      <c r="F108" s="209" t="s">
        <v>498</v>
      </c>
      <c r="G108" s="207"/>
      <c r="H108" s="210">
        <v>1</v>
      </c>
      <c r="I108" s="211"/>
      <c r="J108" s="207"/>
      <c r="K108" s="207"/>
      <c r="L108" s="212"/>
      <c r="M108" s="231"/>
      <c r="N108" s="232"/>
      <c r="O108" s="232"/>
      <c r="P108" s="232"/>
      <c r="Q108" s="232"/>
      <c r="R108" s="232"/>
      <c r="S108" s="232"/>
      <c r="T108" s="233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T108" s="216" t="s">
        <v>181</v>
      </c>
      <c r="AU108" s="216" t="s">
        <v>82</v>
      </c>
      <c r="AV108" s="10" t="s">
        <v>82</v>
      </c>
      <c r="AW108" s="10" t="s">
        <v>35</v>
      </c>
      <c r="AX108" s="10" t="s">
        <v>80</v>
      </c>
      <c r="AY108" s="216" t="s">
        <v>153</v>
      </c>
    </row>
    <row r="109" s="2" customFormat="1" ht="6.96" customHeight="1">
      <c r="A109" s="39"/>
      <c r="B109" s="60"/>
      <c r="C109" s="61"/>
      <c r="D109" s="61"/>
      <c r="E109" s="61"/>
      <c r="F109" s="61"/>
      <c r="G109" s="61"/>
      <c r="H109" s="61"/>
      <c r="I109" s="61"/>
      <c r="J109" s="61"/>
      <c r="K109" s="61"/>
      <c r="L109" s="45"/>
      <c r="M109" s="39"/>
      <c r="O109" s="39"/>
      <c r="P109" s="39"/>
      <c r="Q109" s="39"/>
      <c r="R109" s="39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</sheetData>
  <sheetProtection sheet="1" autoFilter="0" formatColumns="0" formatRows="0" objects="1" scenarios="1" spinCount="100000" saltValue="RriALyce6F31oLCwhZDGkfNNchoyz3XLzxRJPKh/URWz8ZsIAWTtGbdBHTKpEvkBhh7l5TSeCItK45gHNMT3Tw==" hashValue="5ykWJgcLIkYNoqTHmkijSAtDdx/Awf6ApYb1bTtbkxR0Ij6MqDv6k/z+mZp7dfdXFqkGPb4Dg1JnsEugcW1Zew==" algorithmName="SHA-512" password="CC35"/>
  <autoFilter ref="C87:K10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hyperlinks>
    <hyperlink ref="F93" r:id="rId1" display="https://podminky.urs.cz/item/CS_URS_2022_01/011002000"/>
    <hyperlink ref="F100" r:id="rId2" display="https://podminky.urs.cz/item/CS_URS_2022_01/011303000"/>
    <hyperlink ref="F107" r:id="rId3" display="https://podminky.urs.cz/item/CS_URS_2022_01/091504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110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82</v>
      </c>
    </row>
    <row r="4" s="1" customFormat="1" ht="24.96" customHeight="1">
      <c r="B4" s="21"/>
      <c r="D4" s="141" t="s">
        <v>128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26.25" customHeight="1">
      <c r="B7" s="21"/>
      <c r="E7" s="144" t="str">
        <f>'Rekapitulace stavby'!K6</f>
        <v>Větrolamy TEO 2 a TEO 3, LBK 4b a IP 26, 27, 28 a 33 v k.ú. Vítonice u Znojma</v>
      </c>
      <c r="F7" s="143"/>
      <c r="G7" s="143"/>
      <c r="H7" s="143"/>
      <c r="L7" s="21"/>
    </row>
    <row r="8" s="2" customFormat="1" ht="12" customHeight="1">
      <c r="A8" s="39"/>
      <c r="B8" s="45"/>
      <c r="C8" s="39"/>
      <c r="D8" s="143" t="s">
        <v>129</v>
      </c>
      <c r="E8" s="39"/>
      <c r="F8" s="39"/>
      <c r="G8" s="39"/>
      <c r="H8" s="39"/>
      <c r="I8" s="39"/>
      <c r="J8" s="39"/>
      <c r="K8" s="39"/>
      <c r="L8" s="14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609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34" t="s">
        <v>19</v>
      </c>
      <c r="G11" s="39"/>
      <c r="H11" s="39"/>
      <c r="I11" s="143" t="s">
        <v>20</v>
      </c>
      <c r="J11" s="134" t="s">
        <v>19</v>
      </c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21</v>
      </c>
      <c r="E12" s="39"/>
      <c r="F12" s="134" t="s">
        <v>22</v>
      </c>
      <c r="G12" s="39"/>
      <c r="H12" s="39"/>
      <c r="I12" s="143" t="s">
        <v>23</v>
      </c>
      <c r="J12" s="147" t="str">
        <f>'Rekapitulace stavby'!AN8</f>
        <v>22. 4. 2022</v>
      </c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25</v>
      </c>
      <c r="E14" s="39"/>
      <c r="F14" s="39"/>
      <c r="G14" s="39"/>
      <c r="H14" s="39"/>
      <c r="I14" s="143" t="s">
        <v>26</v>
      </c>
      <c r="J14" s="134" t="s">
        <v>27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4" t="s">
        <v>28</v>
      </c>
      <c r="F15" s="39"/>
      <c r="G15" s="39"/>
      <c r="H15" s="39"/>
      <c r="I15" s="143" t="s">
        <v>29</v>
      </c>
      <c r="J15" s="134" t="s">
        <v>19</v>
      </c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30</v>
      </c>
      <c r="E17" s="39"/>
      <c r="F17" s="39"/>
      <c r="G17" s="39"/>
      <c r="H17" s="39"/>
      <c r="I17" s="143" t="s">
        <v>26</v>
      </c>
      <c r="J17" s="34" t="str">
        <f>'Rekapitulace stavby'!AN13</f>
        <v>Vyplň údaj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4"/>
      <c r="G18" s="134"/>
      <c r="H18" s="134"/>
      <c r="I18" s="143" t="s">
        <v>29</v>
      </c>
      <c r="J18" s="34" t="str">
        <f>'Rekapitulace stavby'!AN14</f>
        <v>Vyplň údaj</v>
      </c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32</v>
      </c>
      <c r="E20" s="39"/>
      <c r="F20" s="39"/>
      <c r="G20" s="39"/>
      <c r="H20" s="39"/>
      <c r="I20" s="143" t="s">
        <v>26</v>
      </c>
      <c r="J20" s="134" t="s">
        <v>33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4" t="s">
        <v>34</v>
      </c>
      <c r="F21" s="39"/>
      <c r="G21" s="39"/>
      <c r="H21" s="39"/>
      <c r="I21" s="143" t="s">
        <v>29</v>
      </c>
      <c r="J21" s="134" t="s">
        <v>19</v>
      </c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36</v>
      </c>
      <c r="E23" s="39"/>
      <c r="F23" s="39"/>
      <c r="G23" s="39"/>
      <c r="H23" s="39"/>
      <c r="I23" s="143" t="s">
        <v>26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4" t="s">
        <v>34</v>
      </c>
      <c r="F24" s="39"/>
      <c r="G24" s="39"/>
      <c r="H24" s="39"/>
      <c r="I24" s="143" t="s">
        <v>29</v>
      </c>
      <c r="J24" s="134" t="s">
        <v>19</v>
      </c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37</v>
      </c>
      <c r="E26" s="39"/>
      <c r="F26" s="39"/>
      <c r="G26" s="39"/>
      <c r="H26" s="39"/>
      <c r="I26" s="39"/>
      <c r="J26" s="39"/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8"/>
      <c r="B27" s="149"/>
      <c r="C27" s="148"/>
      <c r="D27" s="148"/>
      <c r="E27" s="150" t="s">
        <v>19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14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39</v>
      </c>
      <c r="E30" s="39"/>
      <c r="F30" s="39"/>
      <c r="G30" s="39"/>
      <c r="H30" s="39"/>
      <c r="I30" s="39"/>
      <c r="J30" s="154">
        <f>ROUND(J79, 2)</f>
        <v>0</v>
      </c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41</v>
      </c>
      <c r="G32" s="39"/>
      <c r="H32" s="39"/>
      <c r="I32" s="155" t="s">
        <v>40</v>
      </c>
      <c r="J32" s="155" t="s">
        <v>42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6" t="s">
        <v>43</v>
      </c>
      <c r="E33" s="143" t="s">
        <v>44</v>
      </c>
      <c r="F33" s="157">
        <f>ROUND((SUM(BE79:BE215)),  2)</f>
        <v>0</v>
      </c>
      <c r="G33" s="39"/>
      <c r="H33" s="39"/>
      <c r="I33" s="158">
        <v>0.20999999999999999</v>
      </c>
      <c r="J33" s="157">
        <f>ROUND(((SUM(BE79:BE215))*I33),  2)</f>
        <v>0</v>
      </c>
      <c r="K33" s="39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45</v>
      </c>
      <c r="F34" s="157">
        <f>ROUND((SUM(BF79:BF215)),  2)</f>
        <v>0</v>
      </c>
      <c r="G34" s="39"/>
      <c r="H34" s="39"/>
      <c r="I34" s="158">
        <v>0.14999999999999999</v>
      </c>
      <c r="J34" s="157">
        <f>ROUND(((SUM(BF79:BF215))*I34),  2)</f>
        <v>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46</v>
      </c>
      <c r="F35" s="157">
        <f>ROUND((SUM(BG79:BG215)),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47</v>
      </c>
      <c r="F36" s="157">
        <f>ROUND((SUM(BH79:BH215)),  2)</f>
        <v>0</v>
      </c>
      <c r="G36" s="39"/>
      <c r="H36" s="39"/>
      <c r="I36" s="158">
        <v>0.14999999999999999</v>
      </c>
      <c r="J36" s="157">
        <f>0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48</v>
      </c>
      <c r="F37" s="157">
        <f>ROUND((SUM(BI79:BI215)),  2)</f>
        <v>0</v>
      </c>
      <c r="G37" s="39"/>
      <c r="H37" s="39"/>
      <c r="I37" s="158">
        <v>0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9"/>
      <c r="D39" s="160" t="s">
        <v>49</v>
      </c>
      <c r="E39" s="161"/>
      <c r="F39" s="161"/>
      <c r="G39" s="162" t="s">
        <v>50</v>
      </c>
      <c r="H39" s="163" t="s">
        <v>51</v>
      </c>
      <c r="I39" s="161"/>
      <c r="J39" s="164">
        <f>SUM(J30:J37)</f>
        <v>0</v>
      </c>
      <c r="K39" s="165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6"/>
      <c r="C40" s="167"/>
      <c r="D40" s="167"/>
      <c r="E40" s="167"/>
      <c r="F40" s="167"/>
      <c r="G40" s="167"/>
      <c r="H40" s="167"/>
      <c r="I40" s="167"/>
      <c r="J40" s="167"/>
      <c r="K40" s="167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131</v>
      </c>
      <c r="D45" s="41"/>
      <c r="E45" s="41"/>
      <c r="F45" s="41"/>
      <c r="G45" s="41"/>
      <c r="H45" s="41"/>
      <c r="I45" s="41"/>
      <c r="J45" s="41"/>
      <c r="K45" s="41"/>
      <c r="L45" s="14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26.25" customHeight="1">
      <c r="A48" s="39"/>
      <c r="B48" s="40"/>
      <c r="C48" s="41"/>
      <c r="D48" s="41"/>
      <c r="E48" s="170" t="str">
        <f>E7</f>
        <v>Větrolamy TEO 2 a TEO 3, LBK 4b a IP 26, 27, 28 a 33 v k.ú. Vítonice u Znojma</v>
      </c>
      <c r="F48" s="33"/>
      <c r="G48" s="33"/>
      <c r="H48" s="33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129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SO-03 - Větrolam TEO-3</v>
      </c>
      <c r="F50" s="41"/>
      <c r="G50" s="41"/>
      <c r="H50" s="41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4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Vítonice u Znojma</v>
      </c>
      <c r="G52" s="41"/>
      <c r="H52" s="41"/>
      <c r="I52" s="33" t="s">
        <v>23</v>
      </c>
      <c r="J52" s="73" t="str">
        <f>IF(J12="","",J12)</f>
        <v>22. 4. 2022</v>
      </c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ČR-Státní pozemkový úřad</v>
      </c>
      <c r="G54" s="41"/>
      <c r="H54" s="41"/>
      <c r="I54" s="33" t="s">
        <v>32</v>
      </c>
      <c r="J54" s="37" t="str">
        <f>E21</f>
        <v>AGROPROJEKT PSO s.r.o.</v>
      </c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5.6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36</v>
      </c>
      <c r="J55" s="37" t="str">
        <f>E24</f>
        <v>AGROPROJEKT PSO s.r.o.</v>
      </c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1" t="s">
        <v>132</v>
      </c>
      <c r="D57" s="172"/>
      <c r="E57" s="172"/>
      <c r="F57" s="172"/>
      <c r="G57" s="172"/>
      <c r="H57" s="172"/>
      <c r="I57" s="172"/>
      <c r="J57" s="173" t="s">
        <v>133</v>
      </c>
      <c r="K57" s="172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4" t="s">
        <v>71</v>
      </c>
      <c r="D59" s="41"/>
      <c r="E59" s="41"/>
      <c r="F59" s="41"/>
      <c r="G59" s="41"/>
      <c r="H59" s="41"/>
      <c r="I59" s="41"/>
      <c r="J59" s="103">
        <f>J79</f>
        <v>0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134</v>
      </c>
    </row>
    <row r="60" s="2" customFormat="1" ht="21.84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6.96" customHeight="1">
      <c r="A61" s="39"/>
      <c r="B61" s="60"/>
      <c r="C61" s="61"/>
      <c r="D61" s="61"/>
      <c r="E61" s="61"/>
      <c r="F61" s="61"/>
      <c r="G61" s="61"/>
      <c r="H61" s="61"/>
      <c r="I61" s="61"/>
      <c r="J61" s="61"/>
      <c r="K61" s="61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5" s="2" customFormat="1" ht="6.96" customHeight="1">
      <c r="A65" s="39"/>
      <c r="B65" s="62"/>
      <c r="C65" s="63"/>
      <c r="D65" s="63"/>
      <c r="E65" s="63"/>
      <c r="F65" s="63"/>
      <c r="G65" s="63"/>
      <c r="H65" s="63"/>
      <c r="I65" s="63"/>
      <c r="J65" s="63"/>
      <c r="K65" s="63"/>
      <c r="L65" s="14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24.96" customHeight="1">
      <c r="A66" s="39"/>
      <c r="B66" s="40"/>
      <c r="C66" s="24" t="s">
        <v>135</v>
      </c>
      <c r="D66" s="41"/>
      <c r="E66" s="41"/>
      <c r="F66" s="41"/>
      <c r="G66" s="41"/>
      <c r="H66" s="41"/>
      <c r="I66" s="41"/>
      <c r="J66" s="41"/>
      <c r="K66" s="41"/>
      <c r="L66" s="14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4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12" customHeight="1">
      <c r="A68" s="39"/>
      <c r="B68" s="40"/>
      <c r="C68" s="33" t="s">
        <v>16</v>
      </c>
      <c r="D68" s="41"/>
      <c r="E68" s="41"/>
      <c r="F68" s="41"/>
      <c r="G68" s="41"/>
      <c r="H68" s="41"/>
      <c r="I68" s="41"/>
      <c r="J68" s="41"/>
      <c r="K68" s="4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26.25" customHeight="1">
      <c r="A69" s="39"/>
      <c r="B69" s="40"/>
      <c r="C69" s="41"/>
      <c r="D69" s="41"/>
      <c r="E69" s="170" t="str">
        <f>E7</f>
        <v>Větrolamy TEO 2 a TEO 3, LBK 4b a IP 26, 27, 28 a 33 v k.ú. Vítonice u Znojma</v>
      </c>
      <c r="F69" s="33"/>
      <c r="G69" s="33"/>
      <c r="H69" s="33"/>
      <c r="I69" s="41"/>
      <c r="J69" s="41"/>
      <c r="K69" s="41"/>
      <c r="L69" s="14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129</v>
      </c>
      <c r="D70" s="41"/>
      <c r="E70" s="41"/>
      <c r="F70" s="41"/>
      <c r="G70" s="41"/>
      <c r="H70" s="41"/>
      <c r="I70" s="41"/>
      <c r="J70" s="41"/>
      <c r="K70" s="41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70" t="str">
        <f>E9</f>
        <v>SO-03 - Větrolam TEO-3</v>
      </c>
      <c r="F71" s="41"/>
      <c r="G71" s="41"/>
      <c r="H71" s="41"/>
      <c r="I71" s="41"/>
      <c r="J71" s="41"/>
      <c r="K71" s="4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21</v>
      </c>
      <c r="D73" s="41"/>
      <c r="E73" s="41"/>
      <c r="F73" s="28" t="str">
        <f>F12</f>
        <v>Vítonice u Znojma</v>
      </c>
      <c r="G73" s="41"/>
      <c r="H73" s="41"/>
      <c r="I73" s="33" t="s">
        <v>23</v>
      </c>
      <c r="J73" s="73" t="str">
        <f>IF(J12="","",J12)</f>
        <v>22. 4. 2022</v>
      </c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5.65" customHeight="1">
      <c r="A75" s="39"/>
      <c r="B75" s="40"/>
      <c r="C75" s="33" t="s">
        <v>25</v>
      </c>
      <c r="D75" s="41"/>
      <c r="E75" s="41"/>
      <c r="F75" s="28" t="str">
        <f>E15</f>
        <v>ČR-Státní pozemkový úřad</v>
      </c>
      <c r="G75" s="41"/>
      <c r="H75" s="41"/>
      <c r="I75" s="33" t="s">
        <v>32</v>
      </c>
      <c r="J75" s="37" t="str">
        <f>E21</f>
        <v>AGROPROJEKT PSO s.r.o.</v>
      </c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5.65" customHeight="1">
      <c r="A76" s="39"/>
      <c r="B76" s="40"/>
      <c r="C76" s="33" t="s">
        <v>30</v>
      </c>
      <c r="D76" s="41"/>
      <c r="E76" s="41"/>
      <c r="F76" s="28" t="str">
        <f>IF(E18="","",E18)</f>
        <v>Vyplň údaj</v>
      </c>
      <c r="G76" s="41"/>
      <c r="H76" s="41"/>
      <c r="I76" s="33" t="s">
        <v>36</v>
      </c>
      <c r="J76" s="37" t="str">
        <f>E24</f>
        <v>AGROPROJEKT PSO s.r.o.</v>
      </c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0.32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9" customFormat="1" ht="29.28" customHeight="1">
      <c r="A78" s="175"/>
      <c r="B78" s="176"/>
      <c r="C78" s="177" t="s">
        <v>136</v>
      </c>
      <c r="D78" s="178" t="s">
        <v>58</v>
      </c>
      <c r="E78" s="178" t="s">
        <v>54</v>
      </c>
      <c r="F78" s="178" t="s">
        <v>55</v>
      </c>
      <c r="G78" s="178" t="s">
        <v>137</v>
      </c>
      <c r="H78" s="178" t="s">
        <v>138</v>
      </c>
      <c r="I78" s="178" t="s">
        <v>139</v>
      </c>
      <c r="J78" s="178" t="s">
        <v>133</v>
      </c>
      <c r="K78" s="179" t="s">
        <v>140</v>
      </c>
      <c r="L78" s="180"/>
      <c r="M78" s="93" t="s">
        <v>19</v>
      </c>
      <c r="N78" s="94" t="s">
        <v>43</v>
      </c>
      <c r="O78" s="94" t="s">
        <v>141</v>
      </c>
      <c r="P78" s="94" t="s">
        <v>142</v>
      </c>
      <c r="Q78" s="94" t="s">
        <v>143</v>
      </c>
      <c r="R78" s="94" t="s">
        <v>144</v>
      </c>
      <c r="S78" s="94" t="s">
        <v>145</v>
      </c>
      <c r="T78" s="95" t="s">
        <v>146</v>
      </c>
      <c r="U78" s="175"/>
      <c r="V78" s="175"/>
      <c r="W78" s="175"/>
      <c r="X78" s="175"/>
      <c r="Y78" s="175"/>
      <c r="Z78" s="175"/>
      <c r="AA78" s="175"/>
      <c r="AB78" s="175"/>
      <c r="AC78" s="175"/>
      <c r="AD78" s="175"/>
      <c r="AE78" s="175"/>
    </row>
    <row r="79" s="2" customFormat="1" ht="22.8" customHeight="1">
      <c r="A79" s="39"/>
      <c r="B79" s="40"/>
      <c r="C79" s="100" t="s">
        <v>147</v>
      </c>
      <c r="D79" s="41"/>
      <c r="E79" s="41"/>
      <c r="F79" s="41"/>
      <c r="G79" s="41"/>
      <c r="H79" s="41"/>
      <c r="I79" s="41"/>
      <c r="J79" s="181">
        <f>BK79</f>
        <v>0</v>
      </c>
      <c r="K79" s="41"/>
      <c r="L79" s="45"/>
      <c r="M79" s="96"/>
      <c r="N79" s="182"/>
      <c r="O79" s="97"/>
      <c r="P79" s="183">
        <f>SUM(P80:P215)</f>
        <v>0</v>
      </c>
      <c r="Q79" s="97"/>
      <c r="R79" s="183">
        <f>SUM(R80:R215)</f>
        <v>280.94467499999996</v>
      </c>
      <c r="S79" s="97"/>
      <c r="T79" s="184">
        <f>SUM(T80:T215)</f>
        <v>0</v>
      </c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  <c r="AT79" s="18" t="s">
        <v>72</v>
      </c>
      <c r="AU79" s="18" t="s">
        <v>134</v>
      </c>
      <c r="BK79" s="185">
        <f>SUM(BK80:BK215)</f>
        <v>0</v>
      </c>
    </row>
    <row r="80" s="2" customFormat="1" ht="33" customHeight="1">
      <c r="A80" s="39"/>
      <c r="B80" s="40"/>
      <c r="C80" s="186" t="s">
        <v>80</v>
      </c>
      <c r="D80" s="186" t="s">
        <v>148</v>
      </c>
      <c r="E80" s="187" t="s">
        <v>149</v>
      </c>
      <c r="F80" s="188" t="s">
        <v>150</v>
      </c>
      <c r="G80" s="189" t="s">
        <v>151</v>
      </c>
      <c r="H80" s="190">
        <v>14503</v>
      </c>
      <c r="I80" s="191"/>
      <c r="J80" s="192">
        <f>ROUND(I80*H80,2)</f>
        <v>0</v>
      </c>
      <c r="K80" s="188" t="s">
        <v>19</v>
      </c>
      <c r="L80" s="45"/>
      <c r="M80" s="193" t="s">
        <v>19</v>
      </c>
      <c r="N80" s="194" t="s">
        <v>44</v>
      </c>
      <c r="O80" s="85"/>
      <c r="P80" s="195">
        <f>O80*H80</f>
        <v>0</v>
      </c>
      <c r="Q80" s="195">
        <v>0</v>
      </c>
      <c r="R80" s="195">
        <f>Q80*H80</f>
        <v>0</v>
      </c>
      <c r="S80" s="195">
        <v>0</v>
      </c>
      <c r="T80" s="196">
        <f>S80*H80</f>
        <v>0</v>
      </c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R80" s="197" t="s">
        <v>152</v>
      </c>
      <c r="AT80" s="197" t="s">
        <v>148</v>
      </c>
      <c r="AU80" s="197" t="s">
        <v>73</v>
      </c>
      <c r="AY80" s="18" t="s">
        <v>153</v>
      </c>
      <c r="BE80" s="198">
        <f>IF(N80="základní",J80,0)</f>
        <v>0</v>
      </c>
      <c r="BF80" s="198">
        <f>IF(N80="snížená",J80,0)</f>
        <v>0</v>
      </c>
      <c r="BG80" s="198">
        <f>IF(N80="zákl. přenesená",J80,0)</f>
        <v>0</v>
      </c>
      <c r="BH80" s="198">
        <f>IF(N80="sníž. přenesená",J80,0)</f>
        <v>0</v>
      </c>
      <c r="BI80" s="198">
        <f>IF(N80="nulová",J80,0)</f>
        <v>0</v>
      </c>
      <c r="BJ80" s="18" t="s">
        <v>80</v>
      </c>
      <c r="BK80" s="198">
        <f>ROUND(I80*H80,2)</f>
        <v>0</v>
      </c>
      <c r="BL80" s="18" t="s">
        <v>152</v>
      </c>
      <c r="BM80" s="197" t="s">
        <v>610</v>
      </c>
    </row>
    <row r="81" s="2" customFormat="1">
      <c r="A81" s="39"/>
      <c r="B81" s="40"/>
      <c r="C81" s="41"/>
      <c r="D81" s="199" t="s">
        <v>155</v>
      </c>
      <c r="E81" s="41"/>
      <c r="F81" s="200" t="s">
        <v>156</v>
      </c>
      <c r="G81" s="41"/>
      <c r="H81" s="41"/>
      <c r="I81" s="201"/>
      <c r="J81" s="41"/>
      <c r="K81" s="41"/>
      <c r="L81" s="45"/>
      <c r="M81" s="202"/>
      <c r="N81" s="203"/>
      <c r="O81" s="85"/>
      <c r="P81" s="85"/>
      <c r="Q81" s="85"/>
      <c r="R81" s="85"/>
      <c r="S81" s="85"/>
      <c r="T81" s="86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155</v>
      </c>
      <c r="AU81" s="18" t="s">
        <v>73</v>
      </c>
    </row>
    <row r="82" s="2" customFormat="1" ht="24.15" customHeight="1">
      <c r="A82" s="39"/>
      <c r="B82" s="40"/>
      <c r="C82" s="186" t="s">
        <v>82</v>
      </c>
      <c r="D82" s="186" t="s">
        <v>148</v>
      </c>
      <c r="E82" s="187" t="s">
        <v>157</v>
      </c>
      <c r="F82" s="188" t="s">
        <v>158</v>
      </c>
      <c r="G82" s="189" t="s">
        <v>151</v>
      </c>
      <c r="H82" s="190">
        <v>14503</v>
      </c>
      <c r="I82" s="191"/>
      <c r="J82" s="192">
        <f>ROUND(I82*H82,2)</f>
        <v>0</v>
      </c>
      <c r="K82" s="188" t="s">
        <v>159</v>
      </c>
      <c r="L82" s="45"/>
      <c r="M82" s="193" t="s">
        <v>19</v>
      </c>
      <c r="N82" s="194" t="s">
        <v>44</v>
      </c>
      <c r="O82" s="85"/>
      <c r="P82" s="195">
        <f>O82*H82</f>
        <v>0</v>
      </c>
      <c r="Q82" s="195">
        <v>0</v>
      </c>
      <c r="R82" s="195">
        <f>Q82*H82</f>
        <v>0</v>
      </c>
      <c r="S82" s="195">
        <v>0</v>
      </c>
      <c r="T82" s="196">
        <f>S82*H82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R82" s="197" t="s">
        <v>152</v>
      </c>
      <c r="AT82" s="197" t="s">
        <v>148</v>
      </c>
      <c r="AU82" s="197" t="s">
        <v>73</v>
      </c>
      <c r="AY82" s="18" t="s">
        <v>153</v>
      </c>
      <c r="BE82" s="198">
        <f>IF(N82="základní",J82,0)</f>
        <v>0</v>
      </c>
      <c r="BF82" s="198">
        <f>IF(N82="snížená",J82,0)</f>
        <v>0</v>
      </c>
      <c r="BG82" s="198">
        <f>IF(N82="zákl. přenesená",J82,0)</f>
        <v>0</v>
      </c>
      <c r="BH82" s="198">
        <f>IF(N82="sníž. přenesená",J82,0)</f>
        <v>0</v>
      </c>
      <c r="BI82" s="198">
        <f>IF(N82="nulová",J82,0)</f>
        <v>0</v>
      </c>
      <c r="BJ82" s="18" t="s">
        <v>80</v>
      </c>
      <c r="BK82" s="198">
        <f>ROUND(I82*H82,2)</f>
        <v>0</v>
      </c>
      <c r="BL82" s="18" t="s">
        <v>152</v>
      </c>
      <c r="BM82" s="197" t="s">
        <v>611</v>
      </c>
    </row>
    <row r="83" s="2" customFormat="1">
      <c r="A83" s="39"/>
      <c r="B83" s="40"/>
      <c r="C83" s="41"/>
      <c r="D83" s="199" t="s">
        <v>155</v>
      </c>
      <c r="E83" s="41"/>
      <c r="F83" s="200" t="s">
        <v>161</v>
      </c>
      <c r="G83" s="41"/>
      <c r="H83" s="41"/>
      <c r="I83" s="201"/>
      <c r="J83" s="41"/>
      <c r="K83" s="41"/>
      <c r="L83" s="45"/>
      <c r="M83" s="202"/>
      <c r="N83" s="203"/>
      <c r="O83" s="85"/>
      <c r="P83" s="85"/>
      <c r="Q83" s="85"/>
      <c r="R83" s="85"/>
      <c r="S83" s="85"/>
      <c r="T83" s="86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155</v>
      </c>
      <c r="AU83" s="18" t="s">
        <v>73</v>
      </c>
    </row>
    <row r="84" s="2" customFormat="1">
      <c r="A84" s="39"/>
      <c r="B84" s="40"/>
      <c r="C84" s="41"/>
      <c r="D84" s="204" t="s">
        <v>162</v>
      </c>
      <c r="E84" s="41"/>
      <c r="F84" s="205" t="s">
        <v>163</v>
      </c>
      <c r="G84" s="41"/>
      <c r="H84" s="41"/>
      <c r="I84" s="201"/>
      <c r="J84" s="41"/>
      <c r="K84" s="41"/>
      <c r="L84" s="45"/>
      <c r="M84" s="202"/>
      <c r="N84" s="203"/>
      <c r="O84" s="85"/>
      <c r="P84" s="85"/>
      <c r="Q84" s="85"/>
      <c r="R84" s="85"/>
      <c r="S84" s="85"/>
      <c r="T84" s="86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162</v>
      </c>
      <c r="AU84" s="18" t="s">
        <v>73</v>
      </c>
    </row>
    <row r="85" s="2" customFormat="1" ht="21.75" customHeight="1">
      <c r="A85" s="39"/>
      <c r="B85" s="40"/>
      <c r="C85" s="186" t="s">
        <v>164</v>
      </c>
      <c r="D85" s="186" t="s">
        <v>148</v>
      </c>
      <c r="E85" s="187" t="s">
        <v>165</v>
      </c>
      <c r="F85" s="188" t="s">
        <v>166</v>
      </c>
      <c r="G85" s="189" t="s">
        <v>151</v>
      </c>
      <c r="H85" s="190">
        <v>14503</v>
      </c>
      <c r="I85" s="191"/>
      <c r="J85" s="192">
        <f>ROUND(I85*H85,2)</f>
        <v>0</v>
      </c>
      <c r="K85" s="188" t="s">
        <v>159</v>
      </c>
      <c r="L85" s="45"/>
      <c r="M85" s="193" t="s">
        <v>19</v>
      </c>
      <c r="N85" s="194" t="s">
        <v>44</v>
      </c>
      <c r="O85" s="85"/>
      <c r="P85" s="195">
        <f>O85*H85</f>
        <v>0</v>
      </c>
      <c r="Q85" s="195">
        <v>0</v>
      </c>
      <c r="R85" s="195">
        <f>Q85*H85</f>
        <v>0</v>
      </c>
      <c r="S85" s="195">
        <v>0</v>
      </c>
      <c r="T85" s="196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197" t="s">
        <v>152</v>
      </c>
      <c r="AT85" s="197" t="s">
        <v>148</v>
      </c>
      <c r="AU85" s="197" t="s">
        <v>73</v>
      </c>
      <c r="AY85" s="18" t="s">
        <v>153</v>
      </c>
      <c r="BE85" s="198">
        <f>IF(N85="základní",J85,0)</f>
        <v>0</v>
      </c>
      <c r="BF85" s="198">
        <f>IF(N85="snížená",J85,0)</f>
        <v>0</v>
      </c>
      <c r="BG85" s="198">
        <f>IF(N85="zákl. přenesená",J85,0)</f>
        <v>0</v>
      </c>
      <c r="BH85" s="198">
        <f>IF(N85="sníž. přenesená",J85,0)</f>
        <v>0</v>
      </c>
      <c r="BI85" s="198">
        <f>IF(N85="nulová",J85,0)</f>
        <v>0</v>
      </c>
      <c r="BJ85" s="18" t="s">
        <v>80</v>
      </c>
      <c r="BK85" s="198">
        <f>ROUND(I85*H85,2)</f>
        <v>0</v>
      </c>
      <c r="BL85" s="18" t="s">
        <v>152</v>
      </c>
      <c r="BM85" s="197" t="s">
        <v>612</v>
      </c>
    </row>
    <row r="86" s="2" customFormat="1">
      <c r="A86" s="39"/>
      <c r="B86" s="40"/>
      <c r="C86" s="41"/>
      <c r="D86" s="199" t="s">
        <v>155</v>
      </c>
      <c r="E86" s="41"/>
      <c r="F86" s="200" t="s">
        <v>168</v>
      </c>
      <c r="G86" s="41"/>
      <c r="H86" s="41"/>
      <c r="I86" s="201"/>
      <c r="J86" s="41"/>
      <c r="K86" s="41"/>
      <c r="L86" s="45"/>
      <c r="M86" s="202"/>
      <c r="N86" s="203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155</v>
      </c>
      <c r="AU86" s="18" t="s">
        <v>73</v>
      </c>
    </row>
    <row r="87" s="2" customFormat="1">
      <c r="A87" s="39"/>
      <c r="B87" s="40"/>
      <c r="C87" s="41"/>
      <c r="D87" s="204" t="s">
        <v>162</v>
      </c>
      <c r="E87" s="41"/>
      <c r="F87" s="205" t="s">
        <v>169</v>
      </c>
      <c r="G87" s="41"/>
      <c r="H87" s="41"/>
      <c r="I87" s="201"/>
      <c r="J87" s="41"/>
      <c r="K87" s="41"/>
      <c r="L87" s="45"/>
      <c r="M87" s="202"/>
      <c r="N87" s="203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162</v>
      </c>
      <c r="AU87" s="18" t="s">
        <v>73</v>
      </c>
    </row>
    <row r="88" s="2" customFormat="1" ht="21.75" customHeight="1">
      <c r="A88" s="39"/>
      <c r="B88" s="40"/>
      <c r="C88" s="186" t="s">
        <v>152</v>
      </c>
      <c r="D88" s="186" t="s">
        <v>148</v>
      </c>
      <c r="E88" s="187" t="s">
        <v>170</v>
      </c>
      <c r="F88" s="188" t="s">
        <v>171</v>
      </c>
      <c r="G88" s="189" t="s">
        <v>151</v>
      </c>
      <c r="H88" s="190">
        <v>14503</v>
      </c>
      <c r="I88" s="191"/>
      <c r="J88" s="192">
        <f>ROUND(I88*H88,2)</f>
        <v>0</v>
      </c>
      <c r="K88" s="188" t="s">
        <v>159</v>
      </c>
      <c r="L88" s="45"/>
      <c r="M88" s="193" t="s">
        <v>19</v>
      </c>
      <c r="N88" s="194" t="s">
        <v>44</v>
      </c>
      <c r="O88" s="85"/>
      <c r="P88" s="195">
        <f>O88*H88</f>
        <v>0</v>
      </c>
      <c r="Q88" s="195">
        <v>0</v>
      </c>
      <c r="R88" s="195">
        <f>Q88*H88</f>
        <v>0</v>
      </c>
      <c r="S88" s="195">
        <v>0</v>
      </c>
      <c r="T88" s="196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197" t="s">
        <v>152</v>
      </c>
      <c r="AT88" s="197" t="s">
        <v>148</v>
      </c>
      <c r="AU88" s="197" t="s">
        <v>73</v>
      </c>
      <c r="AY88" s="18" t="s">
        <v>153</v>
      </c>
      <c r="BE88" s="198">
        <f>IF(N88="základní",J88,0)</f>
        <v>0</v>
      </c>
      <c r="BF88" s="198">
        <f>IF(N88="snížená",J88,0)</f>
        <v>0</v>
      </c>
      <c r="BG88" s="198">
        <f>IF(N88="zákl. přenesená",J88,0)</f>
        <v>0</v>
      </c>
      <c r="BH88" s="198">
        <f>IF(N88="sníž. přenesená",J88,0)</f>
        <v>0</v>
      </c>
      <c r="BI88" s="198">
        <f>IF(N88="nulová",J88,0)</f>
        <v>0</v>
      </c>
      <c r="BJ88" s="18" t="s">
        <v>80</v>
      </c>
      <c r="BK88" s="198">
        <f>ROUND(I88*H88,2)</f>
        <v>0</v>
      </c>
      <c r="BL88" s="18" t="s">
        <v>152</v>
      </c>
      <c r="BM88" s="197" t="s">
        <v>613</v>
      </c>
    </row>
    <row r="89" s="2" customFormat="1">
      <c r="A89" s="39"/>
      <c r="B89" s="40"/>
      <c r="C89" s="41"/>
      <c r="D89" s="199" t="s">
        <v>155</v>
      </c>
      <c r="E89" s="41"/>
      <c r="F89" s="200" t="s">
        <v>173</v>
      </c>
      <c r="G89" s="41"/>
      <c r="H89" s="41"/>
      <c r="I89" s="201"/>
      <c r="J89" s="41"/>
      <c r="K89" s="41"/>
      <c r="L89" s="45"/>
      <c r="M89" s="202"/>
      <c r="N89" s="203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155</v>
      </c>
      <c r="AU89" s="18" t="s">
        <v>73</v>
      </c>
    </row>
    <row r="90" s="2" customFormat="1">
      <c r="A90" s="39"/>
      <c r="B90" s="40"/>
      <c r="C90" s="41"/>
      <c r="D90" s="204" t="s">
        <v>162</v>
      </c>
      <c r="E90" s="41"/>
      <c r="F90" s="205" t="s">
        <v>174</v>
      </c>
      <c r="G90" s="41"/>
      <c r="H90" s="41"/>
      <c r="I90" s="201"/>
      <c r="J90" s="41"/>
      <c r="K90" s="41"/>
      <c r="L90" s="45"/>
      <c r="M90" s="202"/>
      <c r="N90" s="203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162</v>
      </c>
      <c r="AU90" s="18" t="s">
        <v>73</v>
      </c>
    </row>
    <row r="91" s="2" customFormat="1" ht="24.15" customHeight="1">
      <c r="A91" s="39"/>
      <c r="B91" s="40"/>
      <c r="C91" s="186" t="s">
        <v>175</v>
      </c>
      <c r="D91" s="186" t="s">
        <v>148</v>
      </c>
      <c r="E91" s="187" t="s">
        <v>176</v>
      </c>
      <c r="F91" s="188" t="s">
        <v>177</v>
      </c>
      <c r="G91" s="189" t="s">
        <v>151</v>
      </c>
      <c r="H91" s="190">
        <v>10615</v>
      </c>
      <c r="I91" s="191"/>
      <c r="J91" s="192">
        <f>ROUND(I91*H91,2)</f>
        <v>0</v>
      </c>
      <c r="K91" s="188" t="s">
        <v>159</v>
      </c>
      <c r="L91" s="45"/>
      <c r="M91" s="193" t="s">
        <v>19</v>
      </c>
      <c r="N91" s="194" t="s">
        <v>44</v>
      </c>
      <c r="O91" s="85"/>
      <c r="P91" s="195">
        <f>O91*H91</f>
        <v>0</v>
      </c>
      <c r="Q91" s="195">
        <v>0</v>
      </c>
      <c r="R91" s="195">
        <f>Q91*H91</f>
        <v>0</v>
      </c>
      <c r="S91" s="195">
        <v>0</v>
      </c>
      <c r="T91" s="196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197" t="s">
        <v>152</v>
      </c>
      <c r="AT91" s="197" t="s">
        <v>148</v>
      </c>
      <c r="AU91" s="197" t="s">
        <v>73</v>
      </c>
      <c r="AY91" s="18" t="s">
        <v>153</v>
      </c>
      <c r="BE91" s="198">
        <f>IF(N91="základní",J91,0)</f>
        <v>0</v>
      </c>
      <c r="BF91" s="198">
        <f>IF(N91="snížená",J91,0)</f>
        <v>0</v>
      </c>
      <c r="BG91" s="198">
        <f>IF(N91="zákl. přenesená",J91,0)</f>
        <v>0</v>
      </c>
      <c r="BH91" s="198">
        <f>IF(N91="sníž. přenesená",J91,0)</f>
        <v>0</v>
      </c>
      <c r="BI91" s="198">
        <f>IF(N91="nulová",J91,0)</f>
        <v>0</v>
      </c>
      <c r="BJ91" s="18" t="s">
        <v>80</v>
      </c>
      <c r="BK91" s="198">
        <f>ROUND(I91*H91,2)</f>
        <v>0</v>
      </c>
      <c r="BL91" s="18" t="s">
        <v>152</v>
      </c>
      <c r="BM91" s="197" t="s">
        <v>614</v>
      </c>
    </row>
    <row r="92" s="2" customFormat="1">
      <c r="A92" s="39"/>
      <c r="B92" s="40"/>
      <c r="C92" s="41"/>
      <c r="D92" s="199" t="s">
        <v>155</v>
      </c>
      <c r="E92" s="41"/>
      <c r="F92" s="200" t="s">
        <v>179</v>
      </c>
      <c r="G92" s="41"/>
      <c r="H92" s="41"/>
      <c r="I92" s="201"/>
      <c r="J92" s="41"/>
      <c r="K92" s="41"/>
      <c r="L92" s="45"/>
      <c r="M92" s="202"/>
      <c r="N92" s="203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155</v>
      </c>
      <c r="AU92" s="18" t="s">
        <v>73</v>
      </c>
    </row>
    <row r="93" s="2" customFormat="1">
      <c r="A93" s="39"/>
      <c r="B93" s="40"/>
      <c r="C93" s="41"/>
      <c r="D93" s="204" t="s">
        <v>162</v>
      </c>
      <c r="E93" s="41"/>
      <c r="F93" s="205" t="s">
        <v>180</v>
      </c>
      <c r="G93" s="41"/>
      <c r="H93" s="41"/>
      <c r="I93" s="201"/>
      <c r="J93" s="41"/>
      <c r="K93" s="41"/>
      <c r="L93" s="45"/>
      <c r="M93" s="202"/>
      <c r="N93" s="203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162</v>
      </c>
      <c r="AU93" s="18" t="s">
        <v>73</v>
      </c>
    </row>
    <row r="94" s="10" customFormat="1">
      <c r="A94" s="10"/>
      <c r="B94" s="206"/>
      <c r="C94" s="207"/>
      <c r="D94" s="199" t="s">
        <v>181</v>
      </c>
      <c r="E94" s="208" t="s">
        <v>19</v>
      </c>
      <c r="F94" s="209" t="s">
        <v>615</v>
      </c>
      <c r="G94" s="207"/>
      <c r="H94" s="210">
        <v>10615</v>
      </c>
      <c r="I94" s="211"/>
      <c r="J94" s="207"/>
      <c r="K94" s="207"/>
      <c r="L94" s="212"/>
      <c r="M94" s="213"/>
      <c r="N94" s="214"/>
      <c r="O94" s="214"/>
      <c r="P94" s="214"/>
      <c r="Q94" s="214"/>
      <c r="R94" s="214"/>
      <c r="S94" s="214"/>
      <c r="T94" s="215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T94" s="216" t="s">
        <v>181</v>
      </c>
      <c r="AU94" s="216" t="s">
        <v>73</v>
      </c>
      <c r="AV94" s="10" t="s">
        <v>82</v>
      </c>
      <c r="AW94" s="10" t="s">
        <v>35</v>
      </c>
      <c r="AX94" s="10" t="s">
        <v>80</v>
      </c>
      <c r="AY94" s="216" t="s">
        <v>153</v>
      </c>
    </row>
    <row r="95" s="2" customFormat="1" ht="16.5" customHeight="1">
      <c r="A95" s="39"/>
      <c r="B95" s="40"/>
      <c r="C95" s="217" t="s">
        <v>183</v>
      </c>
      <c r="D95" s="217" t="s">
        <v>184</v>
      </c>
      <c r="E95" s="218" t="s">
        <v>185</v>
      </c>
      <c r="F95" s="219" t="s">
        <v>186</v>
      </c>
      <c r="G95" s="220" t="s">
        <v>187</v>
      </c>
      <c r="H95" s="221">
        <v>265.375</v>
      </c>
      <c r="I95" s="222"/>
      <c r="J95" s="223">
        <f>ROUND(I95*H95,2)</f>
        <v>0</v>
      </c>
      <c r="K95" s="219" t="s">
        <v>159</v>
      </c>
      <c r="L95" s="224"/>
      <c r="M95" s="225" t="s">
        <v>19</v>
      </c>
      <c r="N95" s="226" t="s">
        <v>44</v>
      </c>
      <c r="O95" s="85"/>
      <c r="P95" s="195">
        <f>O95*H95</f>
        <v>0</v>
      </c>
      <c r="Q95" s="195">
        <v>0.001</v>
      </c>
      <c r="R95" s="195">
        <f>Q95*H95</f>
        <v>0.26537500000000003</v>
      </c>
      <c r="S95" s="195">
        <v>0</v>
      </c>
      <c r="T95" s="196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197" t="s">
        <v>188</v>
      </c>
      <c r="AT95" s="197" t="s">
        <v>184</v>
      </c>
      <c r="AU95" s="197" t="s">
        <v>73</v>
      </c>
      <c r="AY95" s="18" t="s">
        <v>153</v>
      </c>
      <c r="BE95" s="198">
        <f>IF(N95="základní",J95,0)</f>
        <v>0</v>
      </c>
      <c r="BF95" s="198">
        <f>IF(N95="snížená",J95,0)</f>
        <v>0</v>
      </c>
      <c r="BG95" s="198">
        <f>IF(N95="zákl. přenesená",J95,0)</f>
        <v>0</v>
      </c>
      <c r="BH95" s="198">
        <f>IF(N95="sníž. přenesená",J95,0)</f>
        <v>0</v>
      </c>
      <c r="BI95" s="198">
        <f>IF(N95="nulová",J95,0)</f>
        <v>0</v>
      </c>
      <c r="BJ95" s="18" t="s">
        <v>80</v>
      </c>
      <c r="BK95" s="198">
        <f>ROUND(I95*H95,2)</f>
        <v>0</v>
      </c>
      <c r="BL95" s="18" t="s">
        <v>152</v>
      </c>
      <c r="BM95" s="197" t="s">
        <v>616</v>
      </c>
    </row>
    <row r="96" s="2" customFormat="1">
      <c r="A96" s="39"/>
      <c r="B96" s="40"/>
      <c r="C96" s="41"/>
      <c r="D96" s="199" t="s">
        <v>155</v>
      </c>
      <c r="E96" s="41"/>
      <c r="F96" s="200" t="s">
        <v>186</v>
      </c>
      <c r="G96" s="41"/>
      <c r="H96" s="41"/>
      <c r="I96" s="201"/>
      <c r="J96" s="41"/>
      <c r="K96" s="41"/>
      <c r="L96" s="45"/>
      <c r="M96" s="202"/>
      <c r="N96" s="203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155</v>
      </c>
      <c r="AU96" s="18" t="s">
        <v>73</v>
      </c>
    </row>
    <row r="97" s="10" customFormat="1">
      <c r="A97" s="10"/>
      <c r="B97" s="206"/>
      <c r="C97" s="207"/>
      <c r="D97" s="199" t="s">
        <v>181</v>
      </c>
      <c r="E97" s="208" t="s">
        <v>19</v>
      </c>
      <c r="F97" s="209" t="s">
        <v>617</v>
      </c>
      <c r="G97" s="207"/>
      <c r="H97" s="210">
        <v>265.375</v>
      </c>
      <c r="I97" s="211"/>
      <c r="J97" s="207"/>
      <c r="K97" s="207"/>
      <c r="L97" s="212"/>
      <c r="M97" s="213"/>
      <c r="N97" s="214"/>
      <c r="O97" s="214"/>
      <c r="P97" s="214"/>
      <c r="Q97" s="214"/>
      <c r="R97" s="214"/>
      <c r="S97" s="214"/>
      <c r="T97" s="215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T97" s="216" t="s">
        <v>181</v>
      </c>
      <c r="AU97" s="216" t="s">
        <v>73</v>
      </c>
      <c r="AV97" s="10" t="s">
        <v>82</v>
      </c>
      <c r="AW97" s="10" t="s">
        <v>35</v>
      </c>
      <c r="AX97" s="10" t="s">
        <v>80</v>
      </c>
      <c r="AY97" s="216" t="s">
        <v>153</v>
      </c>
    </row>
    <row r="98" s="2" customFormat="1" ht="24.15" customHeight="1">
      <c r="A98" s="39"/>
      <c r="B98" s="40"/>
      <c r="C98" s="186" t="s">
        <v>191</v>
      </c>
      <c r="D98" s="186" t="s">
        <v>148</v>
      </c>
      <c r="E98" s="187" t="s">
        <v>192</v>
      </c>
      <c r="F98" s="188" t="s">
        <v>193</v>
      </c>
      <c r="G98" s="189" t="s">
        <v>194</v>
      </c>
      <c r="H98" s="190">
        <v>0.38900000000000001</v>
      </c>
      <c r="I98" s="191"/>
      <c r="J98" s="192">
        <f>ROUND(I98*H98,2)</f>
        <v>0</v>
      </c>
      <c r="K98" s="188" t="s">
        <v>159</v>
      </c>
      <c r="L98" s="45"/>
      <c r="M98" s="193" t="s">
        <v>19</v>
      </c>
      <c r="N98" s="194" t="s">
        <v>44</v>
      </c>
      <c r="O98" s="85"/>
      <c r="P98" s="195">
        <f>O98*H98</f>
        <v>0</v>
      </c>
      <c r="Q98" s="195">
        <v>0</v>
      </c>
      <c r="R98" s="195">
        <f>Q98*H98</f>
        <v>0</v>
      </c>
      <c r="S98" s="195">
        <v>0</v>
      </c>
      <c r="T98" s="196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197" t="s">
        <v>152</v>
      </c>
      <c r="AT98" s="197" t="s">
        <v>148</v>
      </c>
      <c r="AU98" s="197" t="s">
        <v>73</v>
      </c>
      <c r="AY98" s="18" t="s">
        <v>153</v>
      </c>
      <c r="BE98" s="198">
        <f>IF(N98="základní",J98,0)</f>
        <v>0</v>
      </c>
      <c r="BF98" s="198">
        <f>IF(N98="snížená",J98,0)</f>
        <v>0</v>
      </c>
      <c r="BG98" s="198">
        <f>IF(N98="zákl. přenesená",J98,0)</f>
        <v>0</v>
      </c>
      <c r="BH98" s="198">
        <f>IF(N98="sníž. přenesená",J98,0)</f>
        <v>0</v>
      </c>
      <c r="BI98" s="198">
        <f>IF(N98="nulová",J98,0)</f>
        <v>0</v>
      </c>
      <c r="BJ98" s="18" t="s">
        <v>80</v>
      </c>
      <c r="BK98" s="198">
        <f>ROUND(I98*H98,2)</f>
        <v>0</v>
      </c>
      <c r="BL98" s="18" t="s">
        <v>152</v>
      </c>
      <c r="BM98" s="197" t="s">
        <v>618</v>
      </c>
    </row>
    <row r="99" s="2" customFormat="1">
      <c r="A99" s="39"/>
      <c r="B99" s="40"/>
      <c r="C99" s="41"/>
      <c r="D99" s="199" t="s">
        <v>155</v>
      </c>
      <c r="E99" s="41"/>
      <c r="F99" s="200" t="s">
        <v>196</v>
      </c>
      <c r="G99" s="41"/>
      <c r="H99" s="41"/>
      <c r="I99" s="201"/>
      <c r="J99" s="41"/>
      <c r="K99" s="41"/>
      <c r="L99" s="45"/>
      <c r="M99" s="202"/>
      <c r="N99" s="203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155</v>
      </c>
      <c r="AU99" s="18" t="s">
        <v>73</v>
      </c>
    </row>
    <row r="100" s="2" customFormat="1">
      <c r="A100" s="39"/>
      <c r="B100" s="40"/>
      <c r="C100" s="41"/>
      <c r="D100" s="204" t="s">
        <v>162</v>
      </c>
      <c r="E100" s="41"/>
      <c r="F100" s="205" t="s">
        <v>197</v>
      </c>
      <c r="G100" s="41"/>
      <c r="H100" s="41"/>
      <c r="I100" s="201"/>
      <c r="J100" s="41"/>
      <c r="K100" s="41"/>
      <c r="L100" s="45"/>
      <c r="M100" s="202"/>
      <c r="N100" s="203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162</v>
      </c>
      <c r="AU100" s="18" t="s">
        <v>73</v>
      </c>
    </row>
    <row r="101" s="10" customFormat="1">
      <c r="A101" s="10"/>
      <c r="B101" s="206"/>
      <c r="C101" s="207"/>
      <c r="D101" s="199" t="s">
        <v>181</v>
      </c>
      <c r="E101" s="208" t="s">
        <v>19</v>
      </c>
      <c r="F101" s="209" t="s">
        <v>619</v>
      </c>
      <c r="G101" s="207"/>
      <c r="H101" s="210">
        <v>0.38900000000000001</v>
      </c>
      <c r="I101" s="211"/>
      <c r="J101" s="207"/>
      <c r="K101" s="207"/>
      <c r="L101" s="212"/>
      <c r="M101" s="213"/>
      <c r="N101" s="214"/>
      <c r="O101" s="214"/>
      <c r="P101" s="214"/>
      <c r="Q101" s="214"/>
      <c r="R101" s="214"/>
      <c r="S101" s="214"/>
      <c r="T101" s="215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T101" s="216" t="s">
        <v>181</v>
      </c>
      <c r="AU101" s="216" t="s">
        <v>73</v>
      </c>
      <c r="AV101" s="10" t="s">
        <v>82</v>
      </c>
      <c r="AW101" s="10" t="s">
        <v>35</v>
      </c>
      <c r="AX101" s="10" t="s">
        <v>80</v>
      </c>
      <c r="AY101" s="216" t="s">
        <v>153</v>
      </c>
    </row>
    <row r="102" s="2" customFormat="1" ht="24.15" customHeight="1">
      <c r="A102" s="39"/>
      <c r="B102" s="40"/>
      <c r="C102" s="217" t="s">
        <v>188</v>
      </c>
      <c r="D102" s="217" t="s">
        <v>184</v>
      </c>
      <c r="E102" s="218" t="s">
        <v>199</v>
      </c>
      <c r="F102" s="219" t="s">
        <v>200</v>
      </c>
      <c r="G102" s="220" t="s">
        <v>187</v>
      </c>
      <c r="H102" s="221">
        <v>388.80000000000001</v>
      </c>
      <c r="I102" s="222"/>
      <c r="J102" s="223">
        <f>ROUND(I102*H102,2)</f>
        <v>0</v>
      </c>
      <c r="K102" s="219" t="s">
        <v>19</v>
      </c>
      <c r="L102" s="224"/>
      <c r="M102" s="225" t="s">
        <v>19</v>
      </c>
      <c r="N102" s="226" t="s">
        <v>44</v>
      </c>
      <c r="O102" s="85"/>
      <c r="P102" s="195">
        <f>O102*H102</f>
        <v>0</v>
      </c>
      <c r="Q102" s="195">
        <v>0.001</v>
      </c>
      <c r="R102" s="195">
        <f>Q102*H102</f>
        <v>0.38880000000000003</v>
      </c>
      <c r="S102" s="195">
        <v>0</v>
      </c>
      <c r="T102" s="196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197" t="s">
        <v>188</v>
      </c>
      <c r="AT102" s="197" t="s">
        <v>184</v>
      </c>
      <c r="AU102" s="197" t="s">
        <v>73</v>
      </c>
      <c r="AY102" s="18" t="s">
        <v>153</v>
      </c>
      <c r="BE102" s="198">
        <f>IF(N102="základní",J102,0)</f>
        <v>0</v>
      </c>
      <c r="BF102" s="198">
        <f>IF(N102="snížená",J102,0)</f>
        <v>0</v>
      </c>
      <c r="BG102" s="198">
        <f>IF(N102="zákl. přenesená",J102,0)</f>
        <v>0</v>
      </c>
      <c r="BH102" s="198">
        <f>IF(N102="sníž. přenesená",J102,0)</f>
        <v>0</v>
      </c>
      <c r="BI102" s="198">
        <f>IF(N102="nulová",J102,0)</f>
        <v>0</v>
      </c>
      <c r="BJ102" s="18" t="s">
        <v>80</v>
      </c>
      <c r="BK102" s="198">
        <f>ROUND(I102*H102,2)</f>
        <v>0</v>
      </c>
      <c r="BL102" s="18" t="s">
        <v>152</v>
      </c>
      <c r="BM102" s="197" t="s">
        <v>620</v>
      </c>
    </row>
    <row r="103" s="2" customFormat="1">
      <c r="A103" s="39"/>
      <c r="B103" s="40"/>
      <c r="C103" s="41"/>
      <c r="D103" s="199" t="s">
        <v>155</v>
      </c>
      <c r="E103" s="41"/>
      <c r="F103" s="200" t="s">
        <v>202</v>
      </c>
      <c r="G103" s="41"/>
      <c r="H103" s="41"/>
      <c r="I103" s="201"/>
      <c r="J103" s="41"/>
      <c r="K103" s="41"/>
      <c r="L103" s="45"/>
      <c r="M103" s="202"/>
      <c r="N103" s="203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155</v>
      </c>
      <c r="AU103" s="18" t="s">
        <v>73</v>
      </c>
    </row>
    <row r="104" s="10" customFormat="1">
      <c r="A104" s="10"/>
      <c r="B104" s="206"/>
      <c r="C104" s="207"/>
      <c r="D104" s="199" t="s">
        <v>181</v>
      </c>
      <c r="E104" s="208" t="s">
        <v>19</v>
      </c>
      <c r="F104" s="209" t="s">
        <v>621</v>
      </c>
      <c r="G104" s="207"/>
      <c r="H104" s="210">
        <v>388.80000000000001</v>
      </c>
      <c r="I104" s="211"/>
      <c r="J104" s="207"/>
      <c r="K104" s="207"/>
      <c r="L104" s="212"/>
      <c r="M104" s="213"/>
      <c r="N104" s="214"/>
      <c r="O104" s="214"/>
      <c r="P104" s="214"/>
      <c r="Q104" s="214"/>
      <c r="R104" s="214"/>
      <c r="S104" s="214"/>
      <c r="T104" s="215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T104" s="216" t="s">
        <v>181</v>
      </c>
      <c r="AU104" s="216" t="s">
        <v>73</v>
      </c>
      <c r="AV104" s="10" t="s">
        <v>82</v>
      </c>
      <c r="AW104" s="10" t="s">
        <v>35</v>
      </c>
      <c r="AX104" s="10" t="s">
        <v>80</v>
      </c>
      <c r="AY104" s="216" t="s">
        <v>153</v>
      </c>
    </row>
    <row r="105" s="2" customFormat="1" ht="33" customHeight="1">
      <c r="A105" s="39"/>
      <c r="B105" s="40"/>
      <c r="C105" s="186" t="s">
        <v>204</v>
      </c>
      <c r="D105" s="186" t="s">
        <v>148</v>
      </c>
      <c r="E105" s="187" t="s">
        <v>205</v>
      </c>
      <c r="F105" s="188" t="s">
        <v>206</v>
      </c>
      <c r="G105" s="189" t="s">
        <v>207</v>
      </c>
      <c r="H105" s="190">
        <v>5420</v>
      </c>
      <c r="I105" s="191"/>
      <c r="J105" s="192">
        <f>ROUND(I105*H105,2)</f>
        <v>0</v>
      </c>
      <c r="K105" s="188" t="s">
        <v>159</v>
      </c>
      <c r="L105" s="45"/>
      <c r="M105" s="193" t="s">
        <v>19</v>
      </c>
      <c r="N105" s="194" t="s">
        <v>44</v>
      </c>
      <c r="O105" s="85"/>
      <c r="P105" s="195">
        <f>O105*H105</f>
        <v>0</v>
      </c>
      <c r="Q105" s="195">
        <v>0</v>
      </c>
      <c r="R105" s="195">
        <f>Q105*H105</f>
        <v>0</v>
      </c>
      <c r="S105" s="195">
        <v>0</v>
      </c>
      <c r="T105" s="196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197" t="s">
        <v>152</v>
      </c>
      <c r="AT105" s="197" t="s">
        <v>148</v>
      </c>
      <c r="AU105" s="197" t="s">
        <v>73</v>
      </c>
      <c r="AY105" s="18" t="s">
        <v>153</v>
      </c>
      <c r="BE105" s="198">
        <f>IF(N105="základní",J105,0)</f>
        <v>0</v>
      </c>
      <c r="BF105" s="198">
        <f>IF(N105="snížená",J105,0)</f>
        <v>0</v>
      </c>
      <c r="BG105" s="198">
        <f>IF(N105="zákl. přenesená",J105,0)</f>
        <v>0</v>
      </c>
      <c r="BH105" s="198">
        <f>IF(N105="sníž. přenesená",J105,0)</f>
        <v>0</v>
      </c>
      <c r="BI105" s="198">
        <f>IF(N105="nulová",J105,0)</f>
        <v>0</v>
      </c>
      <c r="BJ105" s="18" t="s">
        <v>80</v>
      </c>
      <c r="BK105" s="198">
        <f>ROUND(I105*H105,2)</f>
        <v>0</v>
      </c>
      <c r="BL105" s="18" t="s">
        <v>152</v>
      </c>
      <c r="BM105" s="197" t="s">
        <v>622</v>
      </c>
    </row>
    <row r="106" s="2" customFormat="1">
      <c r="A106" s="39"/>
      <c r="B106" s="40"/>
      <c r="C106" s="41"/>
      <c r="D106" s="199" t="s">
        <v>155</v>
      </c>
      <c r="E106" s="41"/>
      <c r="F106" s="200" t="s">
        <v>209</v>
      </c>
      <c r="G106" s="41"/>
      <c r="H106" s="41"/>
      <c r="I106" s="201"/>
      <c r="J106" s="41"/>
      <c r="K106" s="41"/>
      <c r="L106" s="45"/>
      <c r="M106" s="202"/>
      <c r="N106" s="203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155</v>
      </c>
      <c r="AU106" s="18" t="s">
        <v>73</v>
      </c>
    </row>
    <row r="107" s="2" customFormat="1">
      <c r="A107" s="39"/>
      <c r="B107" s="40"/>
      <c r="C107" s="41"/>
      <c r="D107" s="204" t="s">
        <v>162</v>
      </c>
      <c r="E107" s="41"/>
      <c r="F107" s="205" t="s">
        <v>210</v>
      </c>
      <c r="G107" s="41"/>
      <c r="H107" s="41"/>
      <c r="I107" s="201"/>
      <c r="J107" s="41"/>
      <c r="K107" s="41"/>
      <c r="L107" s="45"/>
      <c r="M107" s="202"/>
      <c r="N107" s="203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162</v>
      </c>
      <c r="AU107" s="18" t="s">
        <v>73</v>
      </c>
    </row>
    <row r="108" s="10" customFormat="1">
      <c r="A108" s="10"/>
      <c r="B108" s="206"/>
      <c r="C108" s="207"/>
      <c r="D108" s="199" t="s">
        <v>181</v>
      </c>
      <c r="E108" s="208" t="s">
        <v>19</v>
      </c>
      <c r="F108" s="209" t="s">
        <v>623</v>
      </c>
      <c r="G108" s="207"/>
      <c r="H108" s="210">
        <v>5420</v>
      </c>
      <c r="I108" s="211"/>
      <c r="J108" s="207"/>
      <c r="K108" s="207"/>
      <c r="L108" s="212"/>
      <c r="M108" s="213"/>
      <c r="N108" s="214"/>
      <c r="O108" s="214"/>
      <c r="P108" s="214"/>
      <c r="Q108" s="214"/>
      <c r="R108" s="214"/>
      <c r="S108" s="214"/>
      <c r="T108" s="215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T108" s="216" t="s">
        <v>181</v>
      </c>
      <c r="AU108" s="216" t="s">
        <v>73</v>
      </c>
      <c r="AV108" s="10" t="s">
        <v>82</v>
      </c>
      <c r="AW108" s="10" t="s">
        <v>35</v>
      </c>
      <c r="AX108" s="10" t="s">
        <v>80</v>
      </c>
      <c r="AY108" s="216" t="s">
        <v>153</v>
      </c>
    </row>
    <row r="109" s="2" customFormat="1" ht="33" customHeight="1">
      <c r="A109" s="39"/>
      <c r="B109" s="40"/>
      <c r="C109" s="186" t="s">
        <v>212</v>
      </c>
      <c r="D109" s="186" t="s">
        <v>148</v>
      </c>
      <c r="E109" s="187" t="s">
        <v>213</v>
      </c>
      <c r="F109" s="188" t="s">
        <v>214</v>
      </c>
      <c r="G109" s="189" t="s">
        <v>207</v>
      </c>
      <c r="H109" s="190">
        <v>800</v>
      </c>
      <c r="I109" s="191"/>
      <c r="J109" s="192">
        <f>ROUND(I109*H109,2)</f>
        <v>0</v>
      </c>
      <c r="K109" s="188" t="s">
        <v>159</v>
      </c>
      <c r="L109" s="45"/>
      <c r="M109" s="193" t="s">
        <v>19</v>
      </c>
      <c r="N109" s="194" t="s">
        <v>44</v>
      </c>
      <c r="O109" s="85"/>
      <c r="P109" s="195">
        <f>O109*H109</f>
        <v>0</v>
      </c>
      <c r="Q109" s="195">
        <v>0</v>
      </c>
      <c r="R109" s="195">
        <f>Q109*H109</f>
        <v>0</v>
      </c>
      <c r="S109" s="195">
        <v>0</v>
      </c>
      <c r="T109" s="196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197" t="s">
        <v>152</v>
      </c>
      <c r="AT109" s="197" t="s">
        <v>148</v>
      </c>
      <c r="AU109" s="197" t="s">
        <v>73</v>
      </c>
      <c r="AY109" s="18" t="s">
        <v>153</v>
      </c>
      <c r="BE109" s="198">
        <f>IF(N109="základní",J109,0)</f>
        <v>0</v>
      </c>
      <c r="BF109" s="198">
        <f>IF(N109="snížená",J109,0)</f>
        <v>0</v>
      </c>
      <c r="BG109" s="198">
        <f>IF(N109="zákl. přenesená",J109,0)</f>
        <v>0</v>
      </c>
      <c r="BH109" s="198">
        <f>IF(N109="sníž. přenesená",J109,0)</f>
        <v>0</v>
      </c>
      <c r="BI109" s="198">
        <f>IF(N109="nulová",J109,0)</f>
        <v>0</v>
      </c>
      <c r="BJ109" s="18" t="s">
        <v>80</v>
      </c>
      <c r="BK109" s="198">
        <f>ROUND(I109*H109,2)</f>
        <v>0</v>
      </c>
      <c r="BL109" s="18" t="s">
        <v>152</v>
      </c>
      <c r="BM109" s="197" t="s">
        <v>624</v>
      </c>
    </row>
    <row r="110" s="2" customFormat="1">
      <c r="A110" s="39"/>
      <c r="B110" s="40"/>
      <c r="C110" s="41"/>
      <c r="D110" s="199" t="s">
        <v>155</v>
      </c>
      <c r="E110" s="41"/>
      <c r="F110" s="200" t="s">
        <v>216</v>
      </c>
      <c r="G110" s="41"/>
      <c r="H110" s="41"/>
      <c r="I110" s="201"/>
      <c r="J110" s="41"/>
      <c r="K110" s="41"/>
      <c r="L110" s="45"/>
      <c r="M110" s="202"/>
      <c r="N110" s="203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155</v>
      </c>
      <c r="AU110" s="18" t="s">
        <v>73</v>
      </c>
    </row>
    <row r="111" s="2" customFormat="1">
      <c r="A111" s="39"/>
      <c r="B111" s="40"/>
      <c r="C111" s="41"/>
      <c r="D111" s="204" t="s">
        <v>162</v>
      </c>
      <c r="E111" s="41"/>
      <c r="F111" s="205" t="s">
        <v>217</v>
      </c>
      <c r="G111" s="41"/>
      <c r="H111" s="41"/>
      <c r="I111" s="201"/>
      <c r="J111" s="41"/>
      <c r="K111" s="41"/>
      <c r="L111" s="45"/>
      <c r="M111" s="202"/>
      <c r="N111" s="203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162</v>
      </c>
      <c r="AU111" s="18" t="s">
        <v>73</v>
      </c>
    </row>
    <row r="112" s="10" customFormat="1">
      <c r="A112" s="10"/>
      <c r="B112" s="206"/>
      <c r="C112" s="207"/>
      <c r="D112" s="199" t="s">
        <v>181</v>
      </c>
      <c r="E112" s="208" t="s">
        <v>19</v>
      </c>
      <c r="F112" s="209" t="s">
        <v>625</v>
      </c>
      <c r="G112" s="207"/>
      <c r="H112" s="210">
        <v>800</v>
      </c>
      <c r="I112" s="211"/>
      <c r="J112" s="207"/>
      <c r="K112" s="207"/>
      <c r="L112" s="212"/>
      <c r="M112" s="213"/>
      <c r="N112" s="214"/>
      <c r="O112" s="214"/>
      <c r="P112" s="214"/>
      <c r="Q112" s="214"/>
      <c r="R112" s="214"/>
      <c r="S112" s="214"/>
      <c r="T112" s="215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T112" s="216" t="s">
        <v>181</v>
      </c>
      <c r="AU112" s="216" t="s">
        <v>73</v>
      </c>
      <c r="AV112" s="10" t="s">
        <v>82</v>
      </c>
      <c r="AW112" s="10" t="s">
        <v>35</v>
      </c>
      <c r="AX112" s="10" t="s">
        <v>80</v>
      </c>
      <c r="AY112" s="216" t="s">
        <v>153</v>
      </c>
    </row>
    <row r="113" s="2" customFormat="1" ht="24.15" customHeight="1">
      <c r="A113" s="39"/>
      <c r="B113" s="40"/>
      <c r="C113" s="186" t="s">
        <v>219</v>
      </c>
      <c r="D113" s="186" t="s">
        <v>148</v>
      </c>
      <c r="E113" s="187" t="s">
        <v>220</v>
      </c>
      <c r="F113" s="188" t="s">
        <v>221</v>
      </c>
      <c r="G113" s="189" t="s">
        <v>194</v>
      </c>
      <c r="H113" s="190">
        <v>0.311</v>
      </c>
      <c r="I113" s="191"/>
      <c r="J113" s="192">
        <f>ROUND(I113*H113,2)</f>
        <v>0</v>
      </c>
      <c r="K113" s="188" t="s">
        <v>159</v>
      </c>
      <c r="L113" s="45"/>
      <c r="M113" s="193" t="s">
        <v>19</v>
      </c>
      <c r="N113" s="194" t="s">
        <v>44</v>
      </c>
      <c r="O113" s="85"/>
      <c r="P113" s="195">
        <f>O113*H113</f>
        <v>0</v>
      </c>
      <c r="Q113" s="195">
        <v>0</v>
      </c>
      <c r="R113" s="195">
        <f>Q113*H113</f>
        <v>0</v>
      </c>
      <c r="S113" s="195">
        <v>0</v>
      </c>
      <c r="T113" s="196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197" t="s">
        <v>152</v>
      </c>
      <c r="AT113" s="197" t="s">
        <v>148</v>
      </c>
      <c r="AU113" s="197" t="s">
        <v>73</v>
      </c>
      <c r="AY113" s="18" t="s">
        <v>153</v>
      </c>
      <c r="BE113" s="198">
        <f>IF(N113="základní",J113,0)</f>
        <v>0</v>
      </c>
      <c r="BF113" s="198">
        <f>IF(N113="snížená",J113,0)</f>
        <v>0</v>
      </c>
      <c r="BG113" s="198">
        <f>IF(N113="zákl. přenesená",J113,0)</f>
        <v>0</v>
      </c>
      <c r="BH113" s="198">
        <f>IF(N113="sníž. přenesená",J113,0)</f>
        <v>0</v>
      </c>
      <c r="BI113" s="198">
        <f>IF(N113="nulová",J113,0)</f>
        <v>0</v>
      </c>
      <c r="BJ113" s="18" t="s">
        <v>80</v>
      </c>
      <c r="BK113" s="198">
        <f>ROUND(I113*H113,2)</f>
        <v>0</v>
      </c>
      <c r="BL113" s="18" t="s">
        <v>152</v>
      </c>
      <c r="BM113" s="197" t="s">
        <v>626</v>
      </c>
    </row>
    <row r="114" s="2" customFormat="1">
      <c r="A114" s="39"/>
      <c r="B114" s="40"/>
      <c r="C114" s="41"/>
      <c r="D114" s="199" t="s">
        <v>155</v>
      </c>
      <c r="E114" s="41"/>
      <c r="F114" s="200" t="s">
        <v>223</v>
      </c>
      <c r="G114" s="41"/>
      <c r="H114" s="41"/>
      <c r="I114" s="201"/>
      <c r="J114" s="41"/>
      <c r="K114" s="41"/>
      <c r="L114" s="45"/>
      <c r="M114" s="202"/>
      <c r="N114" s="203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155</v>
      </c>
      <c r="AU114" s="18" t="s">
        <v>73</v>
      </c>
    </row>
    <row r="115" s="2" customFormat="1">
      <c r="A115" s="39"/>
      <c r="B115" s="40"/>
      <c r="C115" s="41"/>
      <c r="D115" s="204" t="s">
        <v>162</v>
      </c>
      <c r="E115" s="41"/>
      <c r="F115" s="205" t="s">
        <v>224</v>
      </c>
      <c r="G115" s="41"/>
      <c r="H115" s="41"/>
      <c r="I115" s="201"/>
      <c r="J115" s="41"/>
      <c r="K115" s="41"/>
      <c r="L115" s="45"/>
      <c r="M115" s="202"/>
      <c r="N115" s="203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162</v>
      </c>
      <c r="AU115" s="18" t="s">
        <v>73</v>
      </c>
    </row>
    <row r="116" s="10" customFormat="1">
      <c r="A116" s="10"/>
      <c r="B116" s="206"/>
      <c r="C116" s="207"/>
      <c r="D116" s="199" t="s">
        <v>181</v>
      </c>
      <c r="E116" s="208" t="s">
        <v>19</v>
      </c>
      <c r="F116" s="209" t="s">
        <v>627</v>
      </c>
      <c r="G116" s="207"/>
      <c r="H116" s="210">
        <v>0.311</v>
      </c>
      <c r="I116" s="211"/>
      <c r="J116" s="207"/>
      <c r="K116" s="207"/>
      <c r="L116" s="212"/>
      <c r="M116" s="213"/>
      <c r="N116" s="214"/>
      <c r="O116" s="214"/>
      <c r="P116" s="214"/>
      <c r="Q116" s="214"/>
      <c r="R116" s="214"/>
      <c r="S116" s="214"/>
      <c r="T116" s="215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T116" s="216" t="s">
        <v>181</v>
      </c>
      <c r="AU116" s="216" t="s">
        <v>73</v>
      </c>
      <c r="AV116" s="10" t="s">
        <v>82</v>
      </c>
      <c r="AW116" s="10" t="s">
        <v>35</v>
      </c>
      <c r="AX116" s="10" t="s">
        <v>80</v>
      </c>
      <c r="AY116" s="216" t="s">
        <v>153</v>
      </c>
    </row>
    <row r="117" s="2" customFormat="1" ht="16.5" customHeight="1">
      <c r="A117" s="39"/>
      <c r="B117" s="40"/>
      <c r="C117" s="217" t="s">
        <v>226</v>
      </c>
      <c r="D117" s="217" t="s">
        <v>184</v>
      </c>
      <c r="E117" s="218" t="s">
        <v>227</v>
      </c>
      <c r="F117" s="219" t="s">
        <v>228</v>
      </c>
      <c r="G117" s="220" t="s">
        <v>187</v>
      </c>
      <c r="H117" s="221">
        <v>311</v>
      </c>
      <c r="I117" s="222"/>
      <c r="J117" s="223">
        <f>ROUND(I117*H117,2)</f>
        <v>0</v>
      </c>
      <c r="K117" s="219" t="s">
        <v>159</v>
      </c>
      <c r="L117" s="224"/>
      <c r="M117" s="225" t="s">
        <v>19</v>
      </c>
      <c r="N117" s="226" t="s">
        <v>44</v>
      </c>
      <c r="O117" s="85"/>
      <c r="P117" s="195">
        <f>O117*H117</f>
        <v>0</v>
      </c>
      <c r="Q117" s="195">
        <v>0.001</v>
      </c>
      <c r="R117" s="195">
        <f>Q117*H117</f>
        <v>0.311</v>
      </c>
      <c r="S117" s="195">
        <v>0</v>
      </c>
      <c r="T117" s="196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197" t="s">
        <v>188</v>
      </c>
      <c r="AT117" s="197" t="s">
        <v>184</v>
      </c>
      <c r="AU117" s="197" t="s">
        <v>73</v>
      </c>
      <c r="AY117" s="18" t="s">
        <v>153</v>
      </c>
      <c r="BE117" s="198">
        <f>IF(N117="základní",J117,0)</f>
        <v>0</v>
      </c>
      <c r="BF117" s="198">
        <f>IF(N117="snížená",J117,0)</f>
        <v>0</v>
      </c>
      <c r="BG117" s="198">
        <f>IF(N117="zákl. přenesená",J117,0)</f>
        <v>0</v>
      </c>
      <c r="BH117" s="198">
        <f>IF(N117="sníž. přenesená",J117,0)</f>
        <v>0</v>
      </c>
      <c r="BI117" s="198">
        <f>IF(N117="nulová",J117,0)</f>
        <v>0</v>
      </c>
      <c r="BJ117" s="18" t="s">
        <v>80</v>
      </c>
      <c r="BK117" s="198">
        <f>ROUND(I117*H117,2)</f>
        <v>0</v>
      </c>
      <c r="BL117" s="18" t="s">
        <v>152</v>
      </c>
      <c r="BM117" s="197" t="s">
        <v>628</v>
      </c>
    </row>
    <row r="118" s="2" customFormat="1">
      <c r="A118" s="39"/>
      <c r="B118" s="40"/>
      <c r="C118" s="41"/>
      <c r="D118" s="199" t="s">
        <v>155</v>
      </c>
      <c r="E118" s="41"/>
      <c r="F118" s="200" t="s">
        <v>228</v>
      </c>
      <c r="G118" s="41"/>
      <c r="H118" s="41"/>
      <c r="I118" s="201"/>
      <c r="J118" s="41"/>
      <c r="K118" s="41"/>
      <c r="L118" s="45"/>
      <c r="M118" s="202"/>
      <c r="N118" s="203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155</v>
      </c>
      <c r="AU118" s="18" t="s">
        <v>73</v>
      </c>
    </row>
    <row r="119" s="10" customFormat="1">
      <c r="A119" s="10"/>
      <c r="B119" s="206"/>
      <c r="C119" s="207"/>
      <c r="D119" s="199" t="s">
        <v>181</v>
      </c>
      <c r="E119" s="208" t="s">
        <v>19</v>
      </c>
      <c r="F119" s="209" t="s">
        <v>629</v>
      </c>
      <c r="G119" s="207"/>
      <c r="H119" s="210">
        <v>311</v>
      </c>
      <c r="I119" s="211"/>
      <c r="J119" s="207"/>
      <c r="K119" s="207"/>
      <c r="L119" s="212"/>
      <c r="M119" s="213"/>
      <c r="N119" s="214"/>
      <c r="O119" s="214"/>
      <c r="P119" s="214"/>
      <c r="Q119" s="214"/>
      <c r="R119" s="214"/>
      <c r="S119" s="214"/>
      <c r="T119" s="215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T119" s="216" t="s">
        <v>181</v>
      </c>
      <c r="AU119" s="216" t="s">
        <v>73</v>
      </c>
      <c r="AV119" s="10" t="s">
        <v>82</v>
      </c>
      <c r="AW119" s="10" t="s">
        <v>35</v>
      </c>
      <c r="AX119" s="10" t="s">
        <v>80</v>
      </c>
      <c r="AY119" s="216" t="s">
        <v>153</v>
      </c>
    </row>
    <row r="120" s="2" customFormat="1" ht="24.15" customHeight="1">
      <c r="A120" s="39"/>
      <c r="B120" s="40"/>
      <c r="C120" s="186" t="s">
        <v>231</v>
      </c>
      <c r="D120" s="186" t="s">
        <v>148</v>
      </c>
      <c r="E120" s="187" t="s">
        <v>232</v>
      </c>
      <c r="F120" s="188" t="s">
        <v>221</v>
      </c>
      <c r="G120" s="189" t="s">
        <v>194</v>
      </c>
      <c r="H120" s="190">
        <v>0.187</v>
      </c>
      <c r="I120" s="191"/>
      <c r="J120" s="192">
        <f>ROUND(I120*H120,2)</f>
        <v>0</v>
      </c>
      <c r="K120" s="188" t="s">
        <v>19</v>
      </c>
      <c r="L120" s="45"/>
      <c r="M120" s="193" t="s">
        <v>19</v>
      </c>
      <c r="N120" s="194" t="s">
        <v>44</v>
      </c>
      <c r="O120" s="85"/>
      <c r="P120" s="195">
        <f>O120*H120</f>
        <v>0</v>
      </c>
      <c r="Q120" s="195">
        <v>0</v>
      </c>
      <c r="R120" s="195">
        <f>Q120*H120</f>
        <v>0</v>
      </c>
      <c r="S120" s="195">
        <v>0</v>
      </c>
      <c r="T120" s="196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197" t="s">
        <v>152</v>
      </c>
      <c r="AT120" s="197" t="s">
        <v>148</v>
      </c>
      <c r="AU120" s="197" t="s">
        <v>73</v>
      </c>
      <c r="AY120" s="18" t="s">
        <v>153</v>
      </c>
      <c r="BE120" s="198">
        <f>IF(N120="základní",J120,0)</f>
        <v>0</v>
      </c>
      <c r="BF120" s="198">
        <f>IF(N120="snížená",J120,0)</f>
        <v>0</v>
      </c>
      <c r="BG120" s="198">
        <f>IF(N120="zákl. přenesená",J120,0)</f>
        <v>0</v>
      </c>
      <c r="BH120" s="198">
        <f>IF(N120="sníž. přenesená",J120,0)</f>
        <v>0</v>
      </c>
      <c r="BI120" s="198">
        <f>IF(N120="nulová",J120,0)</f>
        <v>0</v>
      </c>
      <c r="BJ120" s="18" t="s">
        <v>80</v>
      </c>
      <c r="BK120" s="198">
        <f>ROUND(I120*H120,2)</f>
        <v>0</v>
      </c>
      <c r="BL120" s="18" t="s">
        <v>152</v>
      </c>
      <c r="BM120" s="197" t="s">
        <v>630</v>
      </c>
    </row>
    <row r="121" s="2" customFormat="1">
      <c r="A121" s="39"/>
      <c r="B121" s="40"/>
      <c r="C121" s="41"/>
      <c r="D121" s="199" t="s">
        <v>155</v>
      </c>
      <c r="E121" s="41"/>
      <c r="F121" s="200" t="s">
        <v>223</v>
      </c>
      <c r="G121" s="41"/>
      <c r="H121" s="41"/>
      <c r="I121" s="201"/>
      <c r="J121" s="41"/>
      <c r="K121" s="41"/>
      <c r="L121" s="45"/>
      <c r="M121" s="202"/>
      <c r="N121" s="203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155</v>
      </c>
      <c r="AU121" s="18" t="s">
        <v>73</v>
      </c>
    </row>
    <row r="122" s="10" customFormat="1">
      <c r="A122" s="10"/>
      <c r="B122" s="206"/>
      <c r="C122" s="207"/>
      <c r="D122" s="199" t="s">
        <v>181</v>
      </c>
      <c r="E122" s="208" t="s">
        <v>19</v>
      </c>
      <c r="F122" s="209" t="s">
        <v>631</v>
      </c>
      <c r="G122" s="207"/>
      <c r="H122" s="210">
        <v>0.187</v>
      </c>
      <c r="I122" s="211"/>
      <c r="J122" s="207"/>
      <c r="K122" s="207"/>
      <c r="L122" s="212"/>
      <c r="M122" s="213"/>
      <c r="N122" s="214"/>
      <c r="O122" s="214"/>
      <c r="P122" s="214"/>
      <c r="Q122" s="214"/>
      <c r="R122" s="214"/>
      <c r="S122" s="214"/>
      <c r="T122" s="215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T122" s="216" t="s">
        <v>181</v>
      </c>
      <c r="AU122" s="216" t="s">
        <v>73</v>
      </c>
      <c r="AV122" s="10" t="s">
        <v>82</v>
      </c>
      <c r="AW122" s="10" t="s">
        <v>35</v>
      </c>
      <c r="AX122" s="10" t="s">
        <v>80</v>
      </c>
      <c r="AY122" s="216" t="s">
        <v>153</v>
      </c>
    </row>
    <row r="123" s="2" customFormat="1" ht="24.15" customHeight="1">
      <c r="A123" s="39"/>
      <c r="B123" s="40"/>
      <c r="C123" s="217" t="s">
        <v>235</v>
      </c>
      <c r="D123" s="217" t="s">
        <v>184</v>
      </c>
      <c r="E123" s="218" t="s">
        <v>236</v>
      </c>
      <c r="F123" s="219" t="s">
        <v>237</v>
      </c>
      <c r="G123" s="220" t="s">
        <v>187</v>
      </c>
      <c r="H123" s="221">
        <v>186.59999999999999</v>
      </c>
      <c r="I123" s="222"/>
      <c r="J123" s="223">
        <f>ROUND(I123*H123,2)</f>
        <v>0</v>
      </c>
      <c r="K123" s="219" t="s">
        <v>19</v>
      </c>
      <c r="L123" s="224"/>
      <c r="M123" s="225" t="s">
        <v>19</v>
      </c>
      <c r="N123" s="226" t="s">
        <v>44</v>
      </c>
      <c r="O123" s="85"/>
      <c r="P123" s="195">
        <f>O123*H123</f>
        <v>0</v>
      </c>
      <c r="Q123" s="195">
        <v>1</v>
      </c>
      <c r="R123" s="195">
        <f>Q123*H123</f>
        <v>186.59999999999999</v>
      </c>
      <c r="S123" s="195">
        <v>0</v>
      </c>
      <c r="T123" s="196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197" t="s">
        <v>188</v>
      </c>
      <c r="AT123" s="197" t="s">
        <v>184</v>
      </c>
      <c r="AU123" s="197" t="s">
        <v>73</v>
      </c>
      <c r="AY123" s="18" t="s">
        <v>153</v>
      </c>
      <c r="BE123" s="198">
        <f>IF(N123="základní",J123,0)</f>
        <v>0</v>
      </c>
      <c r="BF123" s="198">
        <f>IF(N123="snížená",J123,0)</f>
        <v>0</v>
      </c>
      <c r="BG123" s="198">
        <f>IF(N123="zákl. přenesená",J123,0)</f>
        <v>0</v>
      </c>
      <c r="BH123" s="198">
        <f>IF(N123="sníž. přenesená",J123,0)</f>
        <v>0</v>
      </c>
      <c r="BI123" s="198">
        <f>IF(N123="nulová",J123,0)</f>
        <v>0</v>
      </c>
      <c r="BJ123" s="18" t="s">
        <v>80</v>
      </c>
      <c r="BK123" s="198">
        <f>ROUND(I123*H123,2)</f>
        <v>0</v>
      </c>
      <c r="BL123" s="18" t="s">
        <v>152</v>
      </c>
      <c r="BM123" s="197" t="s">
        <v>632</v>
      </c>
    </row>
    <row r="124" s="2" customFormat="1">
      <c r="A124" s="39"/>
      <c r="B124" s="40"/>
      <c r="C124" s="41"/>
      <c r="D124" s="199" t="s">
        <v>155</v>
      </c>
      <c r="E124" s="41"/>
      <c r="F124" s="200" t="s">
        <v>239</v>
      </c>
      <c r="G124" s="41"/>
      <c r="H124" s="41"/>
      <c r="I124" s="201"/>
      <c r="J124" s="41"/>
      <c r="K124" s="41"/>
      <c r="L124" s="45"/>
      <c r="M124" s="202"/>
      <c r="N124" s="203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155</v>
      </c>
      <c r="AU124" s="18" t="s">
        <v>73</v>
      </c>
    </row>
    <row r="125" s="10" customFormat="1">
      <c r="A125" s="10"/>
      <c r="B125" s="206"/>
      <c r="C125" s="207"/>
      <c r="D125" s="199" t="s">
        <v>181</v>
      </c>
      <c r="E125" s="208" t="s">
        <v>19</v>
      </c>
      <c r="F125" s="209" t="s">
        <v>633</v>
      </c>
      <c r="G125" s="207"/>
      <c r="H125" s="210">
        <v>186.59999999999999</v>
      </c>
      <c r="I125" s="211"/>
      <c r="J125" s="207"/>
      <c r="K125" s="207"/>
      <c r="L125" s="212"/>
      <c r="M125" s="213"/>
      <c r="N125" s="214"/>
      <c r="O125" s="214"/>
      <c r="P125" s="214"/>
      <c r="Q125" s="214"/>
      <c r="R125" s="214"/>
      <c r="S125" s="214"/>
      <c r="T125" s="215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T125" s="216" t="s">
        <v>181</v>
      </c>
      <c r="AU125" s="216" t="s">
        <v>73</v>
      </c>
      <c r="AV125" s="10" t="s">
        <v>82</v>
      </c>
      <c r="AW125" s="10" t="s">
        <v>35</v>
      </c>
      <c r="AX125" s="10" t="s">
        <v>80</v>
      </c>
      <c r="AY125" s="216" t="s">
        <v>153</v>
      </c>
    </row>
    <row r="126" s="2" customFormat="1" ht="24.15" customHeight="1">
      <c r="A126" s="39"/>
      <c r="B126" s="40"/>
      <c r="C126" s="186" t="s">
        <v>8</v>
      </c>
      <c r="D126" s="186" t="s">
        <v>148</v>
      </c>
      <c r="E126" s="187" t="s">
        <v>241</v>
      </c>
      <c r="F126" s="188" t="s">
        <v>242</v>
      </c>
      <c r="G126" s="189" t="s">
        <v>207</v>
      </c>
      <c r="H126" s="190">
        <v>1090</v>
      </c>
      <c r="I126" s="191"/>
      <c r="J126" s="192">
        <f>ROUND(I126*H126,2)</f>
        <v>0</v>
      </c>
      <c r="K126" s="188" t="s">
        <v>159</v>
      </c>
      <c r="L126" s="45"/>
      <c r="M126" s="193" t="s">
        <v>19</v>
      </c>
      <c r="N126" s="194" t="s">
        <v>44</v>
      </c>
      <c r="O126" s="85"/>
      <c r="P126" s="195">
        <f>O126*H126</f>
        <v>0</v>
      </c>
      <c r="Q126" s="195">
        <v>0</v>
      </c>
      <c r="R126" s="195">
        <f>Q126*H126</f>
        <v>0</v>
      </c>
      <c r="S126" s="195">
        <v>0</v>
      </c>
      <c r="T126" s="196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197" t="s">
        <v>152</v>
      </c>
      <c r="AT126" s="197" t="s">
        <v>148</v>
      </c>
      <c r="AU126" s="197" t="s">
        <v>73</v>
      </c>
      <c r="AY126" s="18" t="s">
        <v>153</v>
      </c>
      <c r="BE126" s="198">
        <f>IF(N126="základní",J126,0)</f>
        <v>0</v>
      </c>
      <c r="BF126" s="198">
        <f>IF(N126="snížená",J126,0)</f>
        <v>0</v>
      </c>
      <c r="BG126" s="198">
        <f>IF(N126="zákl. přenesená",J126,0)</f>
        <v>0</v>
      </c>
      <c r="BH126" s="198">
        <f>IF(N126="sníž. přenesená",J126,0)</f>
        <v>0</v>
      </c>
      <c r="BI126" s="198">
        <f>IF(N126="nulová",J126,0)</f>
        <v>0</v>
      </c>
      <c r="BJ126" s="18" t="s">
        <v>80</v>
      </c>
      <c r="BK126" s="198">
        <f>ROUND(I126*H126,2)</f>
        <v>0</v>
      </c>
      <c r="BL126" s="18" t="s">
        <v>152</v>
      </c>
      <c r="BM126" s="197" t="s">
        <v>634</v>
      </c>
    </row>
    <row r="127" s="2" customFormat="1">
      <c r="A127" s="39"/>
      <c r="B127" s="40"/>
      <c r="C127" s="41"/>
      <c r="D127" s="199" t="s">
        <v>155</v>
      </c>
      <c r="E127" s="41"/>
      <c r="F127" s="200" t="s">
        <v>244</v>
      </c>
      <c r="G127" s="41"/>
      <c r="H127" s="41"/>
      <c r="I127" s="201"/>
      <c r="J127" s="41"/>
      <c r="K127" s="41"/>
      <c r="L127" s="45"/>
      <c r="M127" s="202"/>
      <c r="N127" s="203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155</v>
      </c>
      <c r="AU127" s="18" t="s">
        <v>73</v>
      </c>
    </row>
    <row r="128" s="2" customFormat="1">
      <c r="A128" s="39"/>
      <c r="B128" s="40"/>
      <c r="C128" s="41"/>
      <c r="D128" s="204" t="s">
        <v>162</v>
      </c>
      <c r="E128" s="41"/>
      <c r="F128" s="205" t="s">
        <v>245</v>
      </c>
      <c r="G128" s="41"/>
      <c r="H128" s="41"/>
      <c r="I128" s="201"/>
      <c r="J128" s="41"/>
      <c r="K128" s="41"/>
      <c r="L128" s="45"/>
      <c r="M128" s="202"/>
      <c r="N128" s="203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162</v>
      </c>
      <c r="AU128" s="18" t="s">
        <v>73</v>
      </c>
    </row>
    <row r="129" s="10" customFormat="1">
      <c r="A129" s="10"/>
      <c r="B129" s="206"/>
      <c r="C129" s="207"/>
      <c r="D129" s="199" t="s">
        <v>181</v>
      </c>
      <c r="E129" s="208" t="s">
        <v>19</v>
      </c>
      <c r="F129" s="209" t="s">
        <v>635</v>
      </c>
      <c r="G129" s="207"/>
      <c r="H129" s="210">
        <v>1090</v>
      </c>
      <c r="I129" s="211"/>
      <c r="J129" s="207"/>
      <c r="K129" s="207"/>
      <c r="L129" s="212"/>
      <c r="M129" s="213"/>
      <c r="N129" s="214"/>
      <c r="O129" s="214"/>
      <c r="P129" s="214"/>
      <c r="Q129" s="214"/>
      <c r="R129" s="214"/>
      <c r="S129" s="214"/>
      <c r="T129" s="215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T129" s="216" t="s">
        <v>181</v>
      </c>
      <c r="AU129" s="216" t="s">
        <v>73</v>
      </c>
      <c r="AV129" s="10" t="s">
        <v>82</v>
      </c>
      <c r="AW129" s="10" t="s">
        <v>35</v>
      </c>
      <c r="AX129" s="10" t="s">
        <v>80</v>
      </c>
      <c r="AY129" s="216" t="s">
        <v>153</v>
      </c>
    </row>
    <row r="130" s="2" customFormat="1" ht="24.15" customHeight="1">
      <c r="A130" s="39"/>
      <c r="B130" s="40"/>
      <c r="C130" s="186" t="s">
        <v>247</v>
      </c>
      <c r="D130" s="186" t="s">
        <v>148</v>
      </c>
      <c r="E130" s="187" t="s">
        <v>248</v>
      </c>
      <c r="F130" s="188" t="s">
        <v>249</v>
      </c>
      <c r="G130" s="189" t="s">
        <v>207</v>
      </c>
      <c r="H130" s="190">
        <v>5130</v>
      </c>
      <c r="I130" s="191"/>
      <c r="J130" s="192">
        <f>ROUND(I130*H130,2)</f>
        <v>0</v>
      </c>
      <c r="K130" s="188" t="s">
        <v>159</v>
      </c>
      <c r="L130" s="45"/>
      <c r="M130" s="193" t="s">
        <v>19</v>
      </c>
      <c r="N130" s="194" t="s">
        <v>44</v>
      </c>
      <c r="O130" s="85"/>
      <c r="P130" s="195">
        <f>O130*H130</f>
        <v>0</v>
      </c>
      <c r="Q130" s="195">
        <v>0</v>
      </c>
      <c r="R130" s="195">
        <f>Q130*H130</f>
        <v>0</v>
      </c>
      <c r="S130" s="195">
        <v>0</v>
      </c>
      <c r="T130" s="196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197" t="s">
        <v>152</v>
      </c>
      <c r="AT130" s="197" t="s">
        <v>148</v>
      </c>
      <c r="AU130" s="197" t="s">
        <v>73</v>
      </c>
      <c r="AY130" s="18" t="s">
        <v>153</v>
      </c>
      <c r="BE130" s="198">
        <f>IF(N130="základní",J130,0)</f>
        <v>0</v>
      </c>
      <c r="BF130" s="198">
        <f>IF(N130="snížená",J130,0)</f>
        <v>0</v>
      </c>
      <c r="BG130" s="198">
        <f>IF(N130="zákl. přenesená",J130,0)</f>
        <v>0</v>
      </c>
      <c r="BH130" s="198">
        <f>IF(N130="sníž. přenesená",J130,0)</f>
        <v>0</v>
      </c>
      <c r="BI130" s="198">
        <f>IF(N130="nulová",J130,0)</f>
        <v>0</v>
      </c>
      <c r="BJ130" s="18" t="s">
        <v>80</v>
      </c>
      <c r="BK130" s="198">
        <f>ROUND(I130*H130,2)</f>
        <v>0</v>
      </c>
      <c r="BL130" s="18" t="s">
        <v>152</v>
      </c>
      <c r="BM130" s="197" t="s">
        <v>636</v>
      </c>
    </row>
    <row r="131" s="2" customFormat="1">
      <c r="A131" s="39"/>
      <c r="B131" s="40"/>
      <c r="C131" s="41"/>
      <c r="D131" s="199" t="s">
        <v>155</v>
      </c>
      <c r="E131" s="41"/>
      <c r="F131" s="200" t="s">
        <v>251</v>
      </c>
      <c r="G131" s="41"/>
      <c r="H131" s="41"/>
      <c r="I131" s="201"/>
      <c r="J131" s="41"/>
      <c r="K131" s="41"/>
      <c r="L131" s="45"/>
      <c r="M131" s="202"/>
      <c r="N131" s="203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155</v>
      </c>
      <c r="AU131" s="18" t="s">
        <v>73</v>
      </c>
    </row>
    <row r="132" s="2" customFormat="1">
      <c r="A132" s="39"/>
      <c r="B132" s="40"/>
      <c r="C132" s="41"/>
      <c r="D132" s="204" t="s">
        <v>162</v>
      </c>
      <c r="E132" s="41"/>
      <c r="F132" s="205" t="s">
        <v>252</v>
      </c>
      <c r="G132" s="41"/>
      <c r="H132" s="41"/>
      <c r="I132" s="201"/>
      <c r="J132" s="41"/>
      <c r="K132" s="41"/>
      <c r="L132" s="45"/>
      <c r="M132" s="202"/>
      <c r="N132" s="203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162</v>
      </c>
      <c r="AU132" s="18" t="s">
        <v>73</v>
      </c>
    </row>
    <row r="133" s="10" customFormat="1">
      <c r="A133" s="10"/>
      <c r="B133" s="206"/>
      <c r="C133" s="207"/>
      <c r="D133" s="199" t="s">
        <v>181</v>
      </c>
      <c r="E133" s="208" t="s">
        <v>19</v>
      </c>
      <c r="F133" s="209" t="s">
        <v>637</v>
      </c>
      <c r="G133" s="207"/>
      <c r="H133" s="210">
        <v>5130</v>
      </c>
      <c r="I133" s="211"/>
      <c r="J133" s="207"/>
      <c r="K133" s="207"/>
      <c r="L133" s="212"/>
      <c r="M133" s="213"/>
      <c r="N133" s="214"/>
      <c r="O133" s="214"/>
      <c r="P133" s="214"/>
      <c r="Q133" s="214"/>
      <c r="R133" s="214"/>
      <c r="S133" s="214"/>
      <c r="T133" s="215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T133" s="216" t="s">
        <v>181</v>
      </c>
      <c r="AU133" s="216" t="s">
        <v>73</v>
      </c>
      <c r="AV133" s="10" t="s">
        <v>82</v>
      </c>
      <c r="AW133" s="10" t="s">
        <v>35</v>
      </c>
      <c r="AX133" s="10" t="s">
        <v>80</v>
      </c>
      <c r="AY133" s="216" t="s">
        <v>153</v>
      </c>
    </row>
    <row r="134" s="2" customFormat="1" ht="21.75" customHeight="1">
      <c r="A134" s="39"/>
      <c r="B134" s="40"/>
      <c r="C134" s="217" t="s">
        <v>254</v>
      </c>
      <c r="D134" s="217" t="s">
        <v>184</v>
      </c>
      <c r="E134" s="218" t="s">
        <v>255</v>
      </c>
      <c r="F134" s="219" t="s">
        <v>256</v>
      </c>
      <c r="G134" s="220" t="s">
        <v>207</v>
      </c>
      <c r="H134" s="221">
        <v>110</v>
      </c>
      <c r="I134" s="222"/>
      <c r="J134" s="223">
        <f>ROUND(I134*H134,2)</f>
        <v>0</v>
      </c>
      <c r="K134" s="219" t="s">
        <v>19</v>
      </c>
      <c r="L134" s="224"/>
      <c r="M134" s="225" t="s">
        <v>19</v>
      </c>
      <c r="N134" s="226" t="s">
        <v>44</v>
      </c>
      <c r="O134" s="85"/>
      <c r="P134" s="195">
        <f>O134*H134</f>
        <v>0</v>
      </c>
      <c r="Q134" s="195">
        <v>0.0035999999999999999</v>
      </c>
      <c r="R134" s="195">
        <f>Q134*H134</f>
        <v>0.39599999999999996</v>
      </c>
      <c r="S134" s="195">
        <v>0</v>
      </c>
      <c r="T134" s="196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197" t="s">
        <v>188</v>
      </c>
      <c r="AT134" s="197" t="s">
        <v>184</v>
      </c>
      <c r="AU134" s="197" t="s">
        <v>73</v>
      </c>
      <c r="AY134" s="18" t="s">
        <v>153</v>
      </c>
      <c r="BE134" s="198">
        <f>IF(N134="základní",J134,0)</f>
        <v>0</v>
      </c>
      <c r="BF134" s="198">
        <f>IF(N134="snížená",J134,0)</f>
        <v>0</v>
      </c>
      <c r="BG134" s="198">
        <f>IF(N134="zákl. přenesená",J134,0)</f>
        <v>0</v>
      </c>
      <c r="BH134" s="198">
        <f>IF(N134="sníž. přenesená",J134,0)</f>
        <v>0</v>
      </c>
      <c r="BI134" s="198">
        <f>IF(N134="nulová",J134,0)</f>
        <v>0</v>
      </c>
      <c r="BJ134" s="18" t="s">
        <v>80</v>
      </c>
      <c r="BK134" s="198">
        <f>ROUND(I134*H134,2)</f>
        <v>0</v>
      </c>
      <c r="BL134" s="18" t="s">
        <v>152</v>
      </c>
      <c r="BM134" s="197" t="s">
        <v>638</v>
      </c>
    </row>
    <row r="135" s="2" customFormat="1">
      <c r="A135" s="39"/>
      <c r="B135" s="40"/>
      <c r="C135" s="41"/>
      <c r="D135" s="199" t="s">
        <v>155</v>
      </c>
      <c r="E135" s="41"/>
      <c r="F135" s="200" t="s">
        <v>256</v>
      </c>
      <c r="G135" s="41"/>
      <c r="H135" s="41"/>
      <c r="I135" s="201"/>
      <c r="J135" s="41"/>
      <c r="K135" s="41"/>
      <c r="L135" s="45"/>
      <c r="M135" s="202"/>
      <c r="N135" s="203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155</v>
      </c>
      <c r="AU135" s="18" t="s">
        <v>73</v>
      </c>
    </row>
    <row r="136" s="2" customFormat="1" ht="21.75" customHeight="1">
      <c r="A136" s="39"/>
      <c r="B136" s="40"/>
      <c r="C136" s="217" t="s">
        <v>258</v>
      </c>
      <c r="D136" s="217" t="s">
        <v>184</v>
      </c>
      <c r="E136" s="218" t="s">
        <v>259</v>
      </c>
      <c r="F136" s="219" t="s">
        <v>260</v>
      </c>
      <c r="G136" s="220" t="s">
        <v>207</v>
      </c>
      <c r="H136" s="221">
        <v>140</v>
      </c>
      <c r="I136" s="222"/>
      <c r="J136" s="223">
        <f>ROUND(I136*H136,2)</f>
        <v>0</v>
      </c>
      <c r="K136" s="219" t="s">
        <v>19</v>
      </c>
      <c r="L136" s="224"/>
      <c r="M136" s="225" t="s">
        <v>19</v>
      </c>
      <c r="N136" s="226" t="s">
        <v>44</v>
      </c>
      <c r="O136" s="85"/>
      <c r="P136" s="195">
        <f>O136*H136</f>
        <v>0</v>
      </c>
      <c r="Q136" s="195">
        <v>0.0035999999999999999</v>
      </c>
      <c r="R136" s="195">
        <f>Q136*H136</f>
        <v>0.504</v>
      </c>
      <c r="S136" s="195">
        <v>0</v>
      </c>
      <c r="T136" s="196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197" t="s">
        <v>188</v>
      </c>
      <c r="AT136" s="197" t="s">
        <v>184</v>
      </c>
      <c r="AU136" s="197" t="s">
        <v>73</v>
      </c>
      <c r="AY136" s="18" t="s">
        <v>153</v>
      </c>
      <c r="BE136" s="198">
        <f>IF(N136="základní",J136,0)</f>
        <v>0</v>
      </c>
      <c r="BF136" s="198">
        <f>IF(N136="snížená",J136,0)</f>
        <v>0</v>
      </c>
      <c r="BG136" s="198">
        <f>IF(N136="zákl. přenesená",J136,0)</f>
        <v>0</v>
      </c>
      <c r="BH136" s="198">
        <f>IF(N136="sníž. přenesená",J136,0)</f>
        <v>0</v>
      </c>
      <c r="BI136" s="198">
        <f>IF(N136="nulová",J136,0)</f>
        <v>0</v>
      </c>
      <c r="BJ136" s="18" t="s">
        <v>80</v>
      </c>
      <c r="BK136" s="198">
        <f>ROUND(I136*H136,2)</f>
        <v>0</v>
      </c>
      <c r="BL136" s="18" t="s">
        <v>152</v>
      </c>
      <c r="BM136" s="197" t="s">
        <v>639</v>
      </c>
    </row>
    <row r="137" s="2" customFormat="1">
      <c r="A137" s="39"/>
      <c r="B137" s="40"/>
      <c r="C137" s="41"/>
      <c r="D137" s="199" t="s">
        <v>155</v>
      </c>
      <c r="E137" s="41"/>
      <c r="F137" s="200" t="s">
        <v>260</v>
      </c>
      <c r="G137" s="41"/>
      <c r="H137" s="41"/>
      <c r="I137" s="201"/>
      <c r="J137" s="41"/>
      <c r="K137" s="41"/>
      <c r="L137" s="45"/>
      <c r="M137" s="202"/>
      <c r="N137" s="203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155</v>
      </c>
      <c r="AU137" s="18" t="s">
        <v>73</v>
      </c>
    </row>
    <row r="138" s="2" customFormat="1" ht="16.5" customHeight="1">
      <c r="A138" s="39"/>
      <c r="B138" s="40"/>
      <c r="C138" s="217" t="s">
        <v>262</v>
      </c>
      <c r="D138" s="217" t="s">
        <v>184</v>
      </c>
      <c r="E138" s="218" t="s">
        <v>263</v>
      </c>
      <c r="F138" s="219" t="s">
        <v>264</v>
      </c>
      <c r="G138" s="220" t="s">
        <v>207</v>
      </c>
      <c r="H138" s="221">
        <v>130</v>
      </c>
      <c r="I138" s="222"/>
      <c r="J138" s="223">
        <f>ROUND(I138*H138,2)</f>
        <v>0</v>
      </c>
      <c r="K138" s="219" t="s">
        <v>19</v>
      </c>
      <c r="L138" s="224"/>
      <c r="M138" s="225" t="s">
        <v>19</v>
      </c>
      <c r="N138" s="226" t="s">
        <v>44</v>
      </c>
      <c r="O138" s="85"/>
      <c r="P138" s="195">
        <f>O138*H138</f>
        <v>0</v>
      </c>
      <c r="Q138" s="195">
        <v>0.0035999999999999999</v>
      </c>
      <c r="R138" s="195">
        <f>Q138*H138</f>
        <v>0.46799999999999997</v>
      </c>
      <c r="S138" s="195">
        <v>0</v>
      </c>
      <c r="T138" s="196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197" t="s">
        <v>188</v>
      </c>
      <c r="AT138" s="197" t="s">
        <v>184</v>
      </c>
      <c r="AU138" s="197" t="s">
        <v>73</v>
      </c>
      <c r="AY138" s="18" t="s">
        <v>153</v>
      </c>
      <c r="BE138" s="198">
        <f>IF(N138="základní",J138,0)</f>
        <v>0</v>
      </c>
      <c r="BF138" s="198">
        <f>IF(N138="snížená",J138,0)</f>
        <v>0</v>
      </c>
      <c r="BG138" s="198">
        <f>IF(N138="zákl. přenesená",J138,0)</f>
        <v>0</v>
      </c>
      <c r="BH138" s="198">
        <f>IF(N138="sníž. přenesená",J138,0)</f>
        <v>0</v>
      </c>
      <c r="BI138" s="198">
        <f>IF(N138="nulová",J138,0)</f>
        <v>0</v>
      </c>
      <c r="BJ138" s="18" t="s">
        <v>80</v>
      </c>
      <c r="BK138" s="198">
        <f>ROUND(I138*H138,2)</f>
        <v>0</v>
      </c>
      <c r="BL138" s="18" t="s">
        <v>152</v>
      </c>
      <c r="BM138" s="197" t="s">
        <v>640</v>
      </c>
    </row>
    <row r="139" s="2" customFormat="1">
      <c r="A139" s="39"/>
      <c r="B139" s="40"/>
      <c r="C139" s="41"/>
      <c r="D139" s="199" t="s">
        <v>155</v>
      </c>
      <c r="E139" s="41"/>
      <c r="F139" s="200" t="s">
        <v>264</v>
      </c>
      <c r="G139" s="41"/>
      <c r="H139" s="41"/>
      <c r="I139" s="201"/>
      <c r="J139" s="41"/>
      <c r="K139" s="41"/>
      <c r="L139" s="45"/>
      <c r="M139" s="202"/>
      <c r="N139" s="203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155</v>
      </c>
      <c r="AU139" s="18" t="s">
        <v>73</v>
      </c>
    </row>
    <row r="140" s="2" customFormat="1" ht="21.75" customHeight="1">
      <c r="A140" s="39"/>
      <c r="B140" s="40"/>
      <c r="C140" s="217" t="s">
        <v>266</v>
      </c>
      <c r="D140" s="217" t="s">
        <v>184</v>
      </c>
      <c r="E140" s="218" t="s">
        <v>267</v>
      </c>
      <c r="F140" s="219" t="s">
        <v>268</v>
      </c>
      <c r="G140" s="220" t="s">
        <v>207</v>
      </c>
      <c r="H140" s="221">
        <v>190</v>
      </c>
      <c r="I140" s="222"/>
      <c r="J140" s="223">
        <f>ROUND(I140*H140,2)</f>
        <v>0</v>
      </c>
      <c r="K140" s="219" t="s">
        <v>19</v>
      </c>
      <c r="L140" s="224"/>
      <c r="M140" s="225" t="s">
        <v>19</v>
      </c>
      <c r="N140" s="226" t="s">
        <v>44</v>
      </c>
      <c r="O140" s="85"/>
      <c r="P140" s="195">
        <f>O140*H140</f>
        <v>0</v>
      </c>
      <c r="Q140" s="195">
        <v>0.0035999999999999999</v>
      </c>
      <c r="R140" s="195">
        <f>Q140*H140</f>
        <v>0.68399999999999994</v>
      </c>
      <c r="S140" s="195">
        <v>0</v>
      </c>
      <c r="T140" s="196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197" t="s">
        <v>188</v>
      </c>
      <c r="AT140" s="197" t="s">
        <v>184</v>
      </c>
      <c r="AU140" s="197" t="s">
        <v>73</v>
      </c>
      <c r="AY140" s="18" t="s">
        <v>153</v>
      </c>
      <c r="BE140" s="198">
        <f>IF(N140="základní",J140,0)</f>
        <v>0</v>
      </c>
      <c r="BF140" s="198">
        <f>IF(N140="snížená",J140,0)</f>
        <v>0</v>
      </c>
      <c r="BG140" s="198">
        <f>IF(N140="zákl. přenesená",J140,0)</f>
        <v>0</v>
      </c>
      <c r="BH140" s="198">
        <f>IF(N140="sníž. přenesená",J140,0)</f>
        <v>0</v>
      </c>
      <c r="BI140" s="198">
        <f>IF(N140="nulová",J140,0)</f>
        <v>0</v>
      </c>
      <c r="BJ140" s="18" t="s">
        <v>80</v>
      </c>
      <c r="BK140" s="198">
        <f>ROUND(I140*H140,2)</f>
        <v>0</v>
      </c>
      <c r="BL140" s="18" t="s">
        <v>152</v>
      </c>
      <c r="BM140" s="197" t="s">
        <v>641</v>
      </c>
    </row>
    <row r="141" s="2" customFormat="1">
      <c r="A141" s="39"/>
      <c r="B141" s="40"/>
      <c r="C141" s="41"/>
      <c r="D141" s="199" t="s">
        <v>155</v>
      </c>
      <c r="E141" s="41"/>
      <c r="F141" s="200" t="s">
        <v>268</v>
      </c>
      <c r="G141" s="41"/>
      <c r="H141" s="41"/>
      <c r="I141" s="201"/>
      <c r="J141" s="41"/>
      <c r="K141" s="41"/>
      <c r="L141" s="45"/>
      <c r="M141" s="202"/>
      <c r="N141" s="203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155</v>
      </c>
      <c r="AU141" s="18" t="s">
        <v>73</v>
      </c>
    </row>
    <row r="142" s="2" customFormat="1" ht="21.75" customHeight="1">
      <c r="A142" s="39"/>
      <c r="B142" s="40"/>
      <c r="C142" s="217" t="s">
        <v>7</v>
      </c>
      <c r="D142" s="217" t="s">
        <v>184</v>
      </c>
      <c r="E142" s="218" t="s">
        <v>270</v>
      </c>
      <c r="F142" s="219" t="s">
        <v>271</v>
      </c>
      <c r="G142" s="220" t="s">
        <v>207</v>
      </c>
      <c r="H142" s="221">
        <v>110</v>
      </c>
      <c r="I142" s="222"/>
      <c r="J142" s="223">
        <f>ROUND(I142*H142,2)</f>
        <v>0</v>
      </c>
      <c r="K142" s="219" t="s">
        <v>19</v>
      </c>
      <c r="L142" s="224"/>
      <c r="M142" s="225" t="s">
        <v>19</v>
      </c>
      <c r="N142" s="226" t="s">
        <v>44</v>
      </c>
      <c r="O142" s="85"/>
      <c r="P142" s="195">
        <f>O142*H142</f>
        <v>0</v>
      </c>
      <c r="Q142" s="195">
        <v>0.0035999999999999999</v>
      </c>
      <c r="R142" s="195">
        <f>Q142*H142</f>
        <v>0.39599999999999996</v>
      </c>
      <c r="S142" s="195">
        <v>0</v>
      </c>
      <c r="T142" s="196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197" t="s">
        <v>188</v>
      </c>
      <c r="AT142" s="197" t="s">
        <v>184</v>
      </c>
      <c r="AU142" s="197" t="s">
        <v>73</v>
      </c>
      <c r="AY142" s="18" t="s">
        <v>153</v>
      </c>
      <c r="BE142" s="198">
        <f>IF(N142="základní",J142,0)</f>
        <v>0</v>
      </c>
      <c r="BF142" s="198">
        <f>IF(N142="snížená",J142,0)</f>
        <v>0</v>
      </c>
      <c r="BG142" s="198">
        <f>IF(N142="zákl. přenesená",J142,0)</f>
        <v>0</v>
      </c>
      <c r="BH142" s="198">
        <f>IF(N142="sníž. přenesená",J142,0)</f>
        <v>0</v>
      </c>
      <c r="BI142" s="198">
        <f>IF(N142="nulová",J142,0)</f>
        <v>0</v>
      </c>
      <c r="BJ142" s="18" t="s">
        <v>80</v>
      </c>
      <c r="BK142" s="198">
        <f>ROUND(I142*H142,2)</f>
        <v>0</v>
      </c>
      <c r="BL142" s="18" t="s">
        <v>152</v>
      </c>
      <c r="BM142" s="197" t="s">
        <v>642</v>
      </c>
    </row>
    <row r="143" s="2" customFormat="1">
      <c r="A143" s="39"/>
      <c r="B143" s="40"/>
      <c r="C143" s="41"/>
      <c r="D143" s="199" t="s">
        <v>155</v>
      </c>
      <c r="E143" s="41"/>
      <c r="F143" s="200" t="s">
        <v>271</v>
      </c>
      <c r="G143" s="41"/>
      <c r="H143" s="41"/>
      <c r="I143" s="201"/>
      <c r="J143" s="41"/>
      <c r="K143" s="41"/>
      <c r="L143" s="45"/>
      <c r="M143" s="202"/>
      <c r="N143" s="203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155</v>
      </c>
      <c r="AU143" s="18" t="s">
        <v>73</v>
      </c>
    </row>
    <row r="144" s="2" customFormat="1" ht="16.5" customHeight="1">
      <c r="A144" s="39"/>
      <c r="B144" s="40"/>
      <c r="C144" s="217" t="s">
        <v>273</v>
      </c>
      <c r="D144" s="217" t="s">
        <v>184</v>
      </c>
      <c r="E144" s="218" t="s">
        <v>274</v>
      </c>
      <c r="F144" s="219" t="s">
        <v>275</v>
      </c>
      <c r="G144" s="220" t="s">
        <v>207</v>
      </c>
      <c r="H144" s="221">
        <v>120</v>
      </c>
      <c r="I144" s="222"/>
      <c r="J144" s="223">
        <f>ROUND(I144*H144,2)</f>
        <v>0</v>
      </c>
      <c r="K144" s="219" t="s">
        <v>19</v>
      </c>
      <c r="L144" s="224"/>
      <c r="M144" s="225" t="s">
        <v>19</v>
      </c>
      <c r="N144" s="226" t="s">
        <v>44</v>
      </c>
      <c r="O144" s="85"/>
      <c r="P144" s="195">
        <f>O144*H144</f>
        <v>0</v>
      </c>
      <c r="Q144" s="195">
        <v>0.0035999999999999999</v>
      </c>
      <c r="R144" s="195">
        <f>Q144*H144</f>
        <v>0.432</v>
      </c>
      <c r="S144" s="195">
        <v>0</v>
      </c>
      <c r="T144" s="196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197" t="s">
        <v>188</v>
      </c>
      <c r="AT144" s="197" t="s">
        <v>184</v>
      </c>
      <c r="AU144" s="197" t="s">
        <v>73</v>
      </c>
      <c r="AY144" s="18" t="s">
        <v>153</v>
      </c>
      <c r="BE144" s="198">
        <f>IF(N144="základní",J144,0)</f>
        <v>0</v>
      </c>
      <c r="BF144" s="198">
        <f>IF(N144="snížená",J144,0)</f>
        <v>0</v>
      </c>
      <c r="BG144" s="198">
        <f>IF(N144="zákl. přenesená",J144,0)</f>
        <v>0</v>
      </c>
      <c r="BH144" s="198">
        <f>IF(N144="sníž. přenesená",J144,0)</f>
        <v>0</v>
      </c>
      <c r="BI144" s="198">
        <f>IF(N144="nulová",J144,0)</f>
        <v>0</v>
      </c>
      <c r="BJ144" s="18" t="s">
        <v>80</v>
      </c>
      <c r="BK144" s="198">
        <f>ROUND(I144*H144,2)</f>
        <v>0</v>
      </c>
      <c r="BL144" s="18" t="s">
        <v>152</v>
      </c>
      <c r="BM144" s="197" t="s">
        <v>643</v>
      </c>
    </row>
    <row r="145" s="2" customFormat="1">
      <c r="A145" s="39"/>
      <c r="B145" s="40"/>
      <c r="C145" s="41"/>
      <c r="D145" s="199" t="s">
        <v>155</v>
      </c>
      <c r="E145" s="41"/>
      <c r="F145" s="200" t="s">
        <v>275</v>
      </c>
      <c r="G145" s="41"/>
      <c r="H145" s="41"/>
      <c r="I145" s="201"/>
      <c r="J145" s="41"/>
      <c r="K145" s="41"/>
      <c r="L145" s="45"/>
      <c r="M145" s="202"/>
      <c r="N145" s="203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155</v>
      </c>
      <c r="AU145" s="18" t="s">
        <v>73</v>
      </c>
    </row>
    <row r="146" s="2" customFormat="1" ht="16.5" customHeight="1">
      <c r="A146" s="39"/>
      <c r="B146" s="40"/>
      <c r="C146" s="217" t="s">
        <v>277</v>
      </c>
      <c r="D146" s="217" t="s">
        <v>184</v>
      </c>
      <c r="E146" s="218" t="s">
        <v>278</v>
      </c>
      <c r="F146" s="219" t="s">
        <v>279</v>
      </c>
      <c r="G146" s="220" t="s">
        <v>207</v>
      </c>
      <c r="H146" s="221">
        <v>110</v>
      </c>
      <c r="I146" s="222"/>
      <c r="J146" s="223">
        <f>ROUND(I146*H146,2)</f>
        <v>0</v>
      </c>
      <c r="K146" s="219" t="s">
        <v>19</v>
      </c>
      <c r="L146" s="224"/>
      <c r="M146" s="225" t="s">
        <v>19</v>
      </c>
      <c r="N146" s="226" t="s">
        <v>44</v>
      </c>
      <c r="O146" s="85"/>
      <c r="P146" s="195">
        <f>O146*H146</f>
        <v>0</v>
      </c>
      <c r="Q146" s="195">
        <v>0.0015</v>
      </c>
      <c r="R146" s="195">
        <f>Q146*H146</f>
        <v>0.16500000000000001</v>
      </c>
      <c r="S146" s="195">
        <v>0</v>
      </c>
      <c r="T146" s="196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197" t="s">
        <v>188</v>
      </c>
      <c r="AT146" s="197" t="s">
        <v>184</v>
      </c>
      <c r="AU146" s="197" t="s">
        <v>73</v>
      </c>
      <c r="AY146" s="18" t="s">
        <v>153</v>
      </c>
      <c r="BE146" s="198">
        <f>IF(N146="základní",J146,0)</f>
        <v>0</v>
      </c>
      <c r="BF146" s="198">
        <f>IF(N146="snížená",J146,0)</f>
        <v>0</v>
      </c>
      <c r="BG146" s="198">
        <f>IF(N146="zákl. přenesená",J146,0)</f>
        <v>0</v>
      </c>
      <c r="BH146" s="198">
        <f>IF(N146="sníž. přenesená",J146,0)</f>
        <v>0</v>
      </c>
      <c r="BI146" s="198">
        <f>IF(N146="nulová",J146,0)</f>
        <v>0</v>
      </c>
      <c r="BJ146" s="18" t="s">
        <v>80</v>
      </c>
      <c r="BK146" s="198">
        <f>ROUND(I146*H146,2)</f>
        <v>0</v>
      </c>
      <c r="BL146" s="18" t="s">
        <v>152</v>
      </c>
      <c r="BM146" s="197" t="s">
        <v>644</v>
      </c>
    </row>
    <row r="147" s="2" customFormat="1">
      <c r="A147" s="39"/>
      <c r="B147" s="40"/>
      <c r="C147" s="41"/>
      <c r="D147" s="199" t="s">
        <v>155</v>
      </c>
      <c r="E147" s="41"/>
      <c r="F147" s="200" t="s">
        <v>279</v>
      </c>
      <c r="G147" s="41"/>
      <c r="H147" s="41"/>
      <c r="I147" s="201"/>
      <c r="J147" s="41"/>
      <c r="K147" s="41"/>
      <c r="L147" s="45"/>
      <c r="M147" s="202"/>
      <c r="N147" s="203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155</v>
      </c>
      <c r="AU147" s="18" t="s">
        <v>73</v>
      </c>
    </row>
    <row r="148" s="2" customFormat="1" ht="24.15" customHeight="1">
      <c r="A148" s="39"/>
      <c r="B148" s="40"/>
      <c r="C148" s="217" t="s">
        <v>281</v>
      </c>
      <c r="D148" s="217" t="s">
        <v>184</v>
      </c>
      <c r="E148" s="218" t="s">
        <v>282</v>
      </c>
      <c r="F148" s="219" t="s">
        <v>283</v>
      </c>
      <c r="G148" s="220" t="s">
        <v>207</v>
      </c>
      <c r="H148" s="221">
        <v>90</v>
      </c>
      <c r="I148" s="222"/>
      <c r="J148" s="223">
        <f>ROUND(I148*H148,2)</f>
        <v>0</v>
      </c>
      <c r="K148" s="219" t="s">
        <v>19</v>
      </c>
      <c r="L148" s="224"/>
      <c r="M148" s="225" t="s">
        <v>19</v>
      </c>
      <c r="N148" s="226" t="s">
        <v>44</v>
      </c>
      <c r="O148" s="85"/>
      <c r="P148" s="195">
        <f>O148*H148</f>
        <v>0</v>
      </c>
      <c r="Q148" s="195">
        <v>0.0015</v>
      </c>
      <c r="R148" s="195">
        <f>Q148*H148</f>
        <v>0.13500000000000001</v>
      </c>
      <c r="S148" s="195">
        <v>0</v>
      </c>
      <c r="T148" s="196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197" t="s">
        <v>188</v>
      </c>
      <c r="AT148" s="197" t="s">
        <v>184</v>
      </c>
      <c r="AU148" s="197" t="s">
        <v>73</v>
      </c>
      <c r="AY148" s="18" t="s">
        <v>153</v>
      </c>
      <c r="BE148" s="198">
        <f>IF(N148="základní",J148,0)</f>
        <v>0</v>
      </c>
      <c r="BF148" s="198">
        <f>IF(N148="snížená",J148,0)</f>
        <v>0</v>
      </c>
      <c r="BG148" s="198">
        <f>IF(N148="zákl. přenesená",J148,0)</f>
        <v>0</v>
      </c>
      <c r="BH148" s="198">
        <f>IF(N148="sníž. přenesená",J148,0)</f>
        <v>0</v>
      </c>
      <c r="BI148" s="198">
        <f>IF(N148="nulová",J148,0)</f>
        <v>0</v>
      </c>
      <c r="BJ148" s="18" t="s">
        <v>80</v>
      </c>
      <c r="BK148" s="198">
        <f>ROUND(I148*H148,2)</f>
        <v>0</v>
      </c>
      <c r="BL148" s="18" t="s">
        <v>152</v>
      </c>
      <c r="BM148" s="197" t="s">
        <v>645</v>
      </c>
    </row>
    <row r="149" s="2" customFormat="1">
      <c r="A149" s="39"/>
      <c r="B149" s="40"/>
      <c r="C149" s="41"/>
      <c r="D149" s="199" t="s">
        <v>155</v>
      </c>
      <c r="E149" s="41"/>
      <c r="F149" s="200" t="s">
        <v>283</v>
      </c>
      <c r="G149" s="41"/>
      <c r="H149" s="41"/>
      <c r="I149" s="201"/>
      <c r="J149" s="41"/>
      <c r="K149" s="41"/>
      <c r="L149" s="45"/>
      <c r="M149" s="202"/>
      <c r="N149" s="203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155</v>
      </c>
      <c r="AU149" s="18" t="s">
        <v>73</v>
      </c>
    </row>
    <row r="150" s="2" customFormat="1" ht="21.75" customHeight="1">
      <c r="A150" s="39"/>
      <c r="B150" s="40"/>
      <c r="C150" s="217" t="s">
        <v>285</v>
      </c>
      <c r="D150" s="217" t="s">
        <v>184</v>
      </c>
      <c r="E150" s="218" t="s">
        <v>286</v>
      </c>
      <c r="F150" s="219" t="s">
        <v>287</v>
      </c>
      <c r="G150" s="220" t="s">
        <v>207</v>
      </c>
      <c r="H150" s="221">
        <v>90</v>
      </c>
      <c r="I150" s="222"/>
      <c r="J150" s="223">
        <f>ROUND(I150*H150,2)</f>
        <v>0</v>
      </c>
      <c r="K150" s="219" t="s">
        <v>19</v>
      </c>
      <c r="L150" s="224"/>
      <c r="M150" s="225" t="s">
        <v>19</v>
      </c>
      <c r="N150" s="226" t="s">
        <v>44</v>
      </c>
      <c r="O150" s="85"/>
      <c r="P150" s="195">
        <f>O150*H150</f>
        <v>0</v>
      </c>
      <c r="Q150" s="195">
        <v>0.0015</v>
      </c>
      <c r="R150" s="195">
        <f>Q150*H150</f>
        <v>0.13500000000000001</v>
      </c>
      <c r="S150" s="195">
        <v>0</v>
      </c>
      <c r="T150" s="196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197" t="s">
        <v>188</v>
      </c>
      <c r="AT150" s="197" t="s">
        <v>184</v>
      </c>
      <c r="AU150" s="197" t="s">
        <v>73</v>
      </c>
      <c r="AY150" s="18" t="s">
        <v>153</v>
      </c>
      <c r="BE150" s="198">
        <f>IF(N150="základní",J150,0)</f>
        <v>0</v>
      </c>
      <c r="BF150" s="198">
        <f>IF(N150="snížená",J150,0)</f>
        <v>0</v>
      </c>
      <c r="BG150" s="198">
        <f>IF(N150="zákl. přenesená",J150,0)</f>
        <v>0</v>
      </c>
      <c r="BH150" s="198">
        <f>IF(N150="sníž. přenesená",J150,0)</f>
        <v>0</v>
      </c>
      <c r="BI150" s="198">
        <f>IF(N150="nulová",J150,0)</f>
        <v>0</v>
      </c>
      <c r="BJ150" s="18" t="s">
        <v>80</v>
      </c>
      <c r="BK150" s="198">
        <f>ROUND(I150*H150,2)</f>
        <v>0</v>
      </c>
      <c r="BL150" s="18" t="s">
        <v>152</v>
      </c>
      <c r="BM150" s="197" t="s">
        <v>646</v>
      </c>
    </row>
    <row r="151" s="2" customFormat="1">
      <c r="A151" s="39"/>
      <c r="B151" s="40"/>
      <c r="C151" s="41"/>
      <c r="D151" s="199" t="s">
        <v>155</v>
      </c>
      <c r="E151" s="41"/>
      <c r="F151" s="200" t="s">
        <v>287</v>
      </c>
      <c r="G151" s="41"/>
      <c r="H151" s="41"/>
      <c r="I151" s="201"/>
      <c r="J151" s="41"/>
      <c r="K151" s="41"/>
      <c r="L151" s="45"/>
      <c r="M151" s="202"/>
      <c r="N151" s="203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155</v>
      </c>
      <c r="AU151" s="18" t="s">
        <v>73</v>
      </c>
    </row>
    <row r="152" s="2" customFormat="1" ht="21.75" customHeight="1">
      <c r="A152" s="39"/>
      <c r="B152" s="40"/>
      <c r="C152" s="217" t="s">
        <v>289</v>
      </c>
      <c r="D152" s="217" t="s">
        <v>184</v>
      </c>
      <c r="E152" s="218" t="s">
        <v>290</v>
      </c>
      <c r="F152" s="219" t="s">
        <v>291</v>
      </c>
      <c r="G152" s="220" t="s">
        <v>207</v>
      </c>
      <c r="H152" s="221">
        <v>840</v>
      </c>
      <c r="I152" s="222"/>
      <c r="J152" s="223">
        <f>ROUND(I152*H152,2)</f>
        <v>0</v>
      </c>
      <c r="K152" s="219" t="s">
        <v>19</v>
      </c>
      <c r="L152" s="224"/>
      <c r="M152" s="225" t="s">
        <v>19</v>
      </c>
      <c r="N152" s="226" t="s">
        <v>44</v>
      </c>
      <c r="O152" s="85"/>
      <c r="P152" s="195">
        <f>O152*H152</f>
        <v>0</v>
      </c>
      <c r="Q152" s="195">
        <v>0.0011999999999999999</v>
      </c>
      <c r="R152" s="195">
        <f>Q152*H152</f>
        <v>1.008</v>
      </c>
      <c r="S152" s="195">
        <v>0</v>
      </c>
      <c r="T152" s="196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197" t="s">
        <v>188</v>
      </c>
      <c r="AT152" s="197" t="s">
        <v>184</v>
      </c>
      <c r="AU152" s="197" t="s">
        <v>73</v>
      </c>
      <c r="AY152" s="18" t="s">
        <v>153</v>
      </c>
      <c r="BE152" s="198">
        <f>IF(N152="základní",J152,0)</f>
        <v>0</v>
      </c>
      <c r="BF152" s="198">
        <f>IF(N152="snížená",J152,0)</f>
        <v>0</v>
      </c>
      <c r="BG152" s="198">
        <f>IF(N152="zákl. přenesená",J152,0)</f>
        <v>0</v>
      </c>
      <c r="BH152" s="198">
        <f>IF(N152="sníž. přenesená",J152,0)</f>
        <v>0</v>
      </c>
      <c r="BI152" s="198">
        <f>IF(N152="nulová",J152,0)</f>
        <v>0</v>
      </c>
      <c r="BJ152" s="18" t="s">
        <v>80</v>
      </c>
      <c r="BK152" s="198">
        <f>ROUND(I152*H152,2)</f>
        <v>0</v>
      </c>
      <c r="BL152" s="18" t="s">
        <v>152</v>
      </c>
      <c r="BM152" s="197" t="s">
        <v>647</v>
      </c>
    </row>
    <row r="153" s="2" customFormat="1">
      <c r="A153" s="39"/>
      <c r="B153" s="40"/>
      <c r="C153" s="41"/>
      <c r="D153" s="199" t="s">
        <v>155</v>
      </c>
      <c r="E153" s="41"/>
      <c r="F153" s="200" t="s">
        <v>291</v>
      </c>
      <c r="G153" s="41"/>
      <c r="H153" s="41"/>
      <c r="I153" s="201"/>
      <c r="J153" s="41"/>
      <c r="K153" s="41"/>
      <c r="L153" s="45"/>
      <c r="M153" s="202"/>
      <c r="N153" s="203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155</v>
      </c>
      <c r="AU153" s="18" t="s">
        <v>73</v>
      </c>
    </row>
    <row r="154" s="2" customFormat="1" ht="16.5" customHeight="1">
      <c r="A154" s="39"/>
      <c r="B154" s="40"/>
      <c r="C154" s="217" t="s">
        <v>293</v>
      </c>
      <c r="D154" s="217" t="s">
        <v>184</v>
      </c>
      <c r="E154" s="218" t="s">
        <v>294</v>
      </c>
      <c r="F154" s="219" t="s">
        <v>295</v>
      </c>
      <c r="G154" s="220" t="s">
        <v>207</v>
      </c>
      <c r="H154" s="221">
        <v>920</v>
      </c>
      <c r="I154" s="222"/>
      <c r="J154" s="223">
        <f>ROUND(I154*H154,2)</f>
        <v>0</v>
      </c>
      <c r="K154" s="219" t="s">
        <v>19</v>
      </c>
      <c r="L154" s="224"/>
      <c r="M154" s="225" t="s">
        <v>19</v>
      </c>
      <c r="N154" s="226" t="s">
        <v>44</v>
      </c>
      <c r="O154" s="85"/>
      <c r="P154" s="195">
        <f>O154*H154</f>
        <v>0</v>
      </c>
      <c r="Q154" s="195">
        <v>0.0011999999999999999</v>
      </c>
      <c r="R154" s="195">
        <f>Q154*H154</f>
        <v>1.1039999999999999</v>
      </c>
      <c r="S154" s="195">
        <v>0</v>
      </c>
      <c r="T154" s="196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197" t="s">
        <v>188</v>
      </c>
      <c r="AT154" s="197" t="s">
        <v>184</v>
      </c>
      <c r="AU154" s="197" t="s">
        <v>73</v>
      </c>
      <c r="AY154" s="18" t="s">
        <v>153</v>
      </c>
      <c r="BE154" s="198">
        <f>IF(N154="základní",J154,0)</f>
        <v>0</v>
      </c>
      <c r="BF154" s="198">
        <f>IF(N154="snížená",J154,0)</f>
        <v>0</v>
      </c>
      <c r="BG154" s="198">
        <f>IF(N154="zákl. přenesená",J154,0)</f>
        <v>0</v>
      </c>
      <c r="BH154" s="198">
        <f>IF(N154="sníž. přenesená",J154,0)</f>
        <v>0</v>
      </c>
      <c r="BI154" s="198">
        <f>IF(N154="nulová",J154,0)</f>
        <v>0</v>
      </c>
      <c r="BJ154" s="18" t="s">
        <v>80</v>
      </c>
      <c r="BK154" s="198">
        <f>ROUND(I154*H154,2)</f>
        <v>0</v>
      </c>
      <c r="BL154" s="18" t="s">
        <v>152</v>
      </c>
      <c r="BM154" s="197" t="s">
        <v>648</v>
      </c>
    </row>
    <row r="155" s="2" customFormat="1">
      <c r="A155" s="39"/>
      <c r="B155" s="40"/>
      <c r="C155" s="41"/>
      <c r="D155" s="199" t="s">
        <v>155</v>
      </c>
      <c r="E155" s="41"/>
      <c r="F155" s="200" t="s">
        <v>295</v>
      </c>
      <c r="G155" s="41"/>
      <c r="H155" s="41"/>
      <c r="I155" s="201"/>
      <c r="J155" s="41"/>
      <c r="K155" s="41"/>
      <c r="L155" s="45"/>
      <c r="M155" s="202"/>
      <c r="N155" s="203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155</v>
      </c>
      <c r="AU155" s="18" t="s">
        <v>73</v>
      </c>
    </row>
    <row r="156" s="2" customFormat="1" ht="21.75" customHeight="1">
      <c r="A156" s="39"/>
      <c r="B156" s="40"/>
      <c r="C156" s="217" t="s">
        <v>297</v>
      </c>
      <c r="D156" s="217" t="s">
        <v>184</v>
      </c>
      <c r="E156" s="218" t="s">
        <v>298</v>
      </c>
      <c r="F156" s="219" t="s">
        <v>299</v>
      </c>
      <c r="G156" s="220" t="s">
        <v>207</v>
      </c>
      <c r="H156" s="221">
        <v>760</v>
      </c>
      <c r="I156" s="222"/>
      <c r="J156" s="223">
        <f>ROUND(I156*H156,2)</f>
        <v>0</v>
      </c>
      <c r="K156" s="219" t="s">
        <v>19</v>
      </c>
      <c r="L156" s="224"/>
      <c r="M156" s="225" t="s">
        <v>19</v>
      </c>
      <c r="N156" s="226" t="s">
        <v>44</v>
      </c>
      <c r="O156" s="85"/>
      <c r="P156" s="195">
        <f>O156*H156</f>
        <v>0</v>
      </c>
      <c r="Q156" s="195">
        <v>0.0011999999999999999</v>
      </c>
      <c r="R156" s="195">
        <f>Q156*H156</f>
        <v>0.91199999999999992</v>
      </c>
      <c r="S156" s="195">
        <v>0</v>
      </c>
      <c r="T156" s="196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197" t="s">
        <v>188</v>
      </c>
      <c r="AT156" s="197" t="s">
        <v>184</v>
      </c>
      <c r="AU156" s="197" t="s">
        <v>73</v>
      </c>
      <c r="AY156" s="18" t="s">
        <v>153</v>
      </c>
      <c r="BE156" s="198">
        <f>IF(N156="základní",J156,0)</f>
        <v>0</v>
      </c>
      <c r="BF156" s="198">
        <f>IF(N156="snížená",J156,0)</f>
        <v>0</v>
      </c>
      <c r="BG156" s="198">
        <f>IF(N156="zákl. přenesená",J156,0)</f>
        <v>0</v>
      </c>
      <c r="BH156" s="198">
        <f>IF(N156="sníž. přenesená",J156,0)</f>
        <v>0</v>
      </c>
      <c r="BI156" s="198">
        <f>IF(N156="nulová",J156,0)</f>
        <v>0</v>
      </c>
      <c r="BJ156" s="18" t="s">
        <v>80</v>
      </c>
      <c r="BK156" s="198">
        <f>ROUND(I156*H156,2)</f>
        <v>0</v>
      </c>
      <c r="BL156" s="18" t="s">
        <v>152</v>
      </c>
      <c r="BM156" s="197" t="s">
        <v>649</v>
      </c>
    </row>
    <row r="157" s="2" customFormat="1">
      <c r="A157" s="39"/>
      <c r="B157" s="40"/>
      <c r="C157" s="41"/>
      <c r="D157" s="199" t="s">
        <v>155</v>
      </c>
      <c r="E157" s="41"/>
      <c r="F157" s="200" t="s">
        <v>299</v>
      </c>
      <c r="G157" s="41"/>
      <c r="H157" s="41"/>
      <c r="I157" s="201"/>
      <c r="J157" s="41"/>
      <c r="K157" s="41"/>
      <c r="L157" s="45"/>
      <c r="M157" s="202"/>
      <c r="N157" s="203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155</v>
      </c>
      <c r="AU157" s="18" t="s">
        <v>73</v>
      </c>
    </row>
    <row r="158" s="2" customFormat="1" ht="16.5" customHeight="1">
      <c r="A158" s="39"/>
      <c r="B158" s="40"/>
      <c r="C158" s="217" t="s">
        <v>301</v>
      </c>
      <c r="D158" s="217" t="s">
        <v>184</v>
      </c>
      <c r="E158" s="218" t="s">
        <v>302</v>
      </c>
      <c r="F158" s="219" t="s">
        <v>303</v>
      </c>
      <c r="G158" s="220" t="s">
        <v>207</v>
      </c>
      <c r="H158" s="221">
        <v>635</v>
      </c>
      <c r="I158" s="222"/>
      <c r="J158" s="223">
        <f>ROUND(I158*H158,2)</f>
        <v>0</v>
      </c>
      <c r="K158" s="219" t="s">
        <v>19</v>
      </c>
      <c r="L158" s="224"/>
      <c r="M158" s="225" t="s">
        <v>19</v>
      </c>
      <c r="N158" s="226" t="s">
        <v>44</v>
      </c>
      <c r="O158" s="85"/>
      <c r="P158" s="195">
        <f>O158*H158</f>
        <v>0</v>
      </c>
      <c r="Q158" s="195">
        <v>0.0011999999999999999</v>
      </c>
      <c r="R158" s="195">
        <f>Q158*H158</f>
        <v>0.7619999999999999</v>
      </c>
      <c r="S158" s="195">
        <v>0</v>
      </c>
      <c r="T158" s="196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197" t="s">
        <v>188</v>
      </c>
      <c r="AT158" s="197" t="s">
        <v>184</v>
      </c>
      <c r="AU158" s="197" t="s">
        <v>73</v>
      </c>
      <c r="AY158" s="18" t="s">
        <v>153</v>
      </c>
      <c r="BE158" s="198">
        <f>IF(N158="základní",J158,0)</f>
        <v>0</v>
      </c>
      <c r="BF158" s="198">
        <f>IF(N158="snížená",J158,0)</f>
        <v>0</v>
      </c>
      <c r="BG158" s="198">
        <f>IF(N158="zákl. přenesená",J158,0)</f>
        <v>0</v>
      </c>
      <c r="BH158" s="198">
        <f>IF(N158="sníž. přenesená",J158,0)</f>
        <v>0</v>
      </c>
      <c r="BI158" s="198">
        <f>IF(N158="nulová",J158,0)</f>
        <v>0</v>
      </c>
      <c r="BJ158" s="18" t="s">
        <v>80</v>
      </c>
      <c r="BK158" s="198">
        <f>ROUND(I158*H158,2)</f>
        <v>0</v>
      </c>
      <c r="BL158" s="18" t="s">
        <v>152</v>
      </c>
      <c r="BM158" s="197" t="s">
        <v>650</v>
      </c>
    </row>
    <row r="159" s="2" customFormat="1">
      <c r="A159" s="39"/>
      <c r="B159" s="40"/>
      <c r="C159" s="41"/>
      <c r="D159" s="199" t="s">
        <v>155</v>
      </c>
      <c r="E159" s="41"/>
      <c r="F159" s="200" t="s">
        <v>303</v>
      </c>
      <c r="G159" s="41"/>
      <c r="H159" s="41"/>
      <c r="I159" s="201"/>
      <c r="J159" s="41"/>
      <c r="K159" s="41"/>
      <c r="L159" s="45"/>
      <c r="M159" s="202"/>
      <c r="N159" s="203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155</v>
      </c>
      <c r="AU159" s="18" t="s">
        <v>73</v>
      </c>
    </row>
    <row r="160" s="10" customFormat="1">
      <c r="A160" s="10"/>
      <c r="B160" s="206"/>
      <c r="C160" s="207"/>
      <c r="D160" s="199" t="s">
        <v>181</v>
      </c>
      <c r="E160" s="208" t="s">
        <v>19</v>
      </c>
      <c r="F160" s="209" t="s">
        <v>651</v>
      </c>
      <c r="G160" s="207"/>
      <c r="H160" s="210">
        <v>635</v>
      </c>
      <c r="I160" s="211"/>
      <c r="J160" s="207"/>
      <c r="K160" s="207"/>
      <c r="L160" s="212"/>
      <c r="M160" s="213"/>
      <c r="N160" s="214"/>
      <c r="O160" s="214"/>
      <c r="P160" s="214"/>
      <c r="Q160" s="214"/>
      <c r="R160" s="214"/>
      <c r="S160" s="214"/>
      <c r="T160" s="215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T160" s="216" t="s">
        <v>181</v>
      </c>
      <c r="AU160" s="216" t="s">
        <v>73</v>
      </c>
      <c r="AV160" s="10" t="s">
        <v>82</v>
      </c>
      <c r="AW160" s="10" t="s">
        <v>35</v>
      </c>
      <c r="AX160" s="10" t="s">
        <v>80</v>
      </c>
      <c r="AY160" s="216" t="s">
        <v>153</v>
      </c>
    </row>
    <row r="161" s="2" customFormat="1" ht="16.5" customHeight="1">
      <c r="A161" s="39"/>
      <c r="B161" s="40"/>
      <c r="C161" s="217" t="s">
        <v>306</v>
      </c>
      <c r="D161" s="217" t="s">
        <v>184</v>
      </c>
      <c r="E161" s="218" t="s">
        <v>307</v>
      </c>
      <c r="F161" s="219" t="s">
        <v>308</v>
      </c>
      <c r="G161" s="220" t="s">
        <v>207</v>
      </c>
      <c r="H161" s="221">
        <v>520</v>
      </c>
      <c r="I161" s="222"/>
      <c r="J161" s="223">
        <f>ROUND(I161*H161,2)</f>
        <v>0</v>
      </c>
      <c r="K161" s="219" t="s">
        <v>19</v>
      </c>
      <c r="L161" s="224"/>
      <c r="M161" s="225" t="s">
        <v>19</v>
      </c>
      <c r="N161" s="226" t="s">
        <v>44</v>
      </c>
      <c r="O161" s="85"/>
      <c r="P161" s="195">
        <f>O161*H161</f>
        <v>0</v>
      </c>
      <c r="Q161" s="195">
        <v>0.0011999999999999999</v>
      </c>
      <c r="R161" s="195">
        <f>Q161*H161</f>
        <v>0.624</v>
      </c>
      <c r="S161" s="195">
        <v>0</v>
      </c>
      <c r="T161" s="196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197" t="s">
        <v>188</v>
      </c>
      <c r="AT161" s="197" t="s">
        <v>184</v>
      </c>
      <c r="AU161" s="197" t="s">
        <v>73</v>
      </c>
      <c r="AY161" s="18" t="s">
        <v>153</v>
      </c>
      <c r="BE161" s="198">
        <f>IF(N161="základní",J161,0)</f>
        <v>0</v>
      </c>
      <c r="BF161" s="198">
        <f>IF(N161="snížená",J161,0)</f>
        <v>0</v>
      </c>
      <c r="BG161" s="198">
        <f>IF(N161="zákl. přenesená",J161,0)</f>
        <v>0</v>
      </c>
      <c r="BH161" s="198">
        <f>IF(N161="sníž. přenesená",J161,0)</f>
        <v>0</v>
      </c>
      <c r="BI161" s="198">
        <f>IF(N161="nulová",J161,0)</f>
        <v>0</v>
      </c>
      <c r="BJ161" s="18" t="s">
        <v>80</v>
      </c>
      <c r="BK161" s="198">
        <f>ROUND(I161*H161,2)</f>
        <v>0</v>
      </c>
      <c r="BL161" s="18" t="s">
        <v>152</v>
      </c>
      <c r="BM161" s="197" t="s">
        <v>652</v>
      </c>
    </row>
    <row r="162" s="2" customFormat="1">
      <c r="A162" s="39"/>
      <c r="B162" s="40"/>
      <c r="C162" s="41"/>
      <c r="D162" s="199" t="s">
        <v>155</v>
      </c>
      <c r="E162" s="41"/>
      <c r="F162" s="200" t="s">
        <v>308</v>
      </c>
      <c r="G162" s="41"/>
      <c r="H162" s="41"/>
      <c r="I162" s="201"/>
      <c r="J162" s="41"/>
      <c r="K162" s="41"/>
      <c r="L162" s="45"/>
      <c r="M162" s="202"/>
      <c r="N162" s="203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155</v>
      </c>
      <c r="AU162" s="18" t="s">
        <v>73</v>
      </c>
    </row>
    <row r="163" s="2" customFormat="1" ht="16.5" customHeight="1">
      <c r="A163" s="39"/>
      <c r="B163" s="40"/>
      <c r="C163" s="217" t="s">
        <v>310</v>
      </c>
      <c r="D163" s="217" t="s">
        <v>184</v>
      </c>
      <c r="E163" s="218" t="s">
        <v>311</v>
      </c>
      <c r="F163" s="219" t="s">
        <v>312</v>
      </c>
      <c r="G163" s="220" t="s">
        <v>207</v>
      </c>
      <c r="H163" s="221">
        <v>880</v>
      </c>
      <c r="I163" s="222"/>
      <c r="J163" s="223">
        <f>ROUND(I163*H163,2)</f>
        <v>0</v>
      </c>
      <c r="K163" s="219" t="s">
        <v>19</v>
      </c>
      <c r="L163" s="224"/>
      <c r="M163" s="225" t="s">
        <v>19</v>
      </c>
      <c r="N163" s="226" t="s">
        <v>44</v>
      </c>
      <c r="O163" s="85"/>
      <c r="P163" s="195">
        <f>O163*H163</f>
        <v>0</v>
      </c>
      <c r="Q163" s="195">
        <v>0.0011999999999999999</v>
      </c>
      <c r="R163" s="195">
        <f>Q163*H163</f>
        <v>1.0559999999999998</v>
      </c>
      <c r="S163" s="195">
        <v>0</v>
      </c>
      <c r="T163" s="196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197" t="s">
        <v>188</v>
      </c>
      <c r="AT163" s="197" t="s">
        <v>184</v>
      </c>
      <c r="AU163" s="197" t="s">
        <v>73</v>
      </c>
      <c r="AY163" s="18" t="s">
        <v>153</v>
      </c>
      <c r="BE163" s="198">
        <f>IF(N163="základní",J163,0)</f>
        <v>0</v>
      </c>
      <c r="BF163" s="198">
        <f>IF(N163="snížená",J163,0)</f>
        <v>0</v>
      </c>
      <c r="BG163" s="198">
        <f>IF(N163="zákl. přenesená",J163,0)</f>
        <v>0</v>
      </c>
      <c r="BH163" s="198">
        <f>IF(N163="sníž. přenesená",J163,0)</f>
        <v>0</v>
      </c>
      <c r="BI163" s="198">
        <f>IF(N163="nulová",J163,0)</f>
        <v>0</v>
      </c>
      <c r="BJ163" s="18" t="s">
        <v>80</v>
      </c>
      <c r="BK163" s="198">
        <f>ROUND(I163*H163,2)</f>
        <v>0</v>
      </c>
      <c r="BL163" s="18" t="s">
        <v>152</v>
      </c>
      <c r="BM163" s="197" t="s">
        <v>653</v>
      </c>
    </row>
    <row r="164" s="2" customFormat="1">
      <c r="A164" s="39"/>
      <c r="B164" s="40"/>
      <c r="C164" s="41"/>
      <c r="D164" s="199" t="s">
        <v>155</v>
      </c>
      <c r="E164" s="41"/>
      <c r="F164" s="200" t="s">
        <v>312</v>
      </c>
      <c r="G164" s="41"/>
      <c r="H164" s="41"/>
      <c r="I164" s="201"/>
      <c r="J164" s="41"/>
      <c r="K164" s="41"/>
      <c r="L164" s="45"/>
      <c r="M164" s="202"/>
      <c r="N164" s="203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155</v>
      </c>
      <c r="AU164" s="18" t="s">
        <v>73</v>
      </c>
    </row>
    <row r="165" s="2" customFormat="1" ht="21.75" customHeight="1">
      <c r="A165" s="39"/>
      <c r="B165" s="40"/>
      <c r="C165" s="217" t="s">
        <v>314</v>
      </c>
      <c r="D165" s="217" t="s">
        <v>184</v>
      </c>
      <c r="E165" s="218" t="s">
        <v>315</v>
      </c>
      <c r="F165" s="219" t="s">
        <v>316</v>
      </c>
      <c r="G165" s="220" t="s">
        <v>207</v>
      </c>
      <c r="H165" s="221">
        <v>185</v>
      </c>
      <c r="I165" s="222"/>
      <c r="J165" s="223">
        <f>ROUND(I165*H165,2)</f>
        <v>0</v>
      </c>
      <c r="K165" s="219" t="s">
        <v>19</v>
      </c>
      <c r="L165" s="224"/>
      <c r="M165" s="225" t="s">
        <v>19</v>
      </c>
      <c r="N165" s="226" t="s">
        <v>44</v>
      </c>
      <c r="O165" s="85"/>
      <c r="P165" s="195">
        <f>O165*H165</f>
        <v>0</v>
      </c>
      <c r="Q165" s="195">
        <v>0.0011999999999999999</v>
      </c>
      <c r="R165" s="195">
        <f>Q165*H165</f>
        <v>0.22199999999999998</v>
      </c>
      <c r="S165" s="195">
        <v>0</v>
      </c>
      <c r="T165" s="196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197" t="s">
        <v>188</v>
      </c>
      <c r="AT165" s="197" t="s">
        <v>184</v>
      </c>
      <c r="AU165" s="197" t="s">
        <v>73</v>
      </c>
      <c r="AY165" s="18" t="s">
        <v>153</v>
      </c>
      <c r="BE165" s="198">
        <f>IF(N165="základní",J165,0)</f>
        <v>0</v>
      </c>
      <c r="BF165" s="198">
        <f>IF(N165="snížená",J165,0)</f>
        <v>0</v>
      </c>
      <c r="BG165" s="198">
        <f>IF(N165="zákl. přenesená",J165,0)</f>
        <v>0</v>
      </c>
      <c r="BH165" s="198">
        <f>IF(N165="sníž. přenesená",J165,0)</f>
        <v>0</v>
      </c>
      <c r="BI165" s="198">
        <f>IF(N165="nulová",J165,0)</f>
        <v>0</v>
      </c>
      <c r="BJ165" s="18" t="s">
        <v>80</v>
      </c>
      <c r="BK165" s="198">
        <f>ROUND(I165*H165,2)</f>
        <v>0</v>
      </c>
      <c r="BL165" s="18" t="s">
        <v>152</v>
      </c>
      <c r="BM165" s="197" t="s">
        <v>654</v>
      </c>
    </row>
    <row r="166" s="2" customFormat="1">
      <c r="A166" s="39"/>
      <c r="B166" s="40"/>
      <c r="C166" s="41"/>
      <c r="D166" s="199" t="s">
        <v>155</v>
      </c>
      <c r="E166" s="41"/>
      <c r="F166" s="200" t="s">
        <v>316</v>
      </c>
      <c r="G166" s="41"/>
      <c r="H166" s="41"/>
      <c r="I166" s="201"/>
      <c r="J166" s="41"/>
      <c r="K166" s="41"/>
      <c r="L166" s="45"/>
      <c r="M166" s="202"/>
      <c r="N166" s="203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155</v>
      </c>
      <c r="AU166" s="18" t="s">
        <v>73</v>
      </c>
    </row>
    <row r="167" s="2" customFormat="1" ht="16.5" customHeight="1">
      <c r="A167" s="39"/>
      <c r="B167" s="40"/>
      <c r="C167" s="217" t="s">
        <v>318</v>
      </c>
      <c r="D167" s="217" t="s">
        <v>184</v>
      </c>
      <c r="E167" s="218" t="s">
        <v>319</v>
      </c>
      <c r="F167" s="219" t="s">
        <v>320</v>
      </c>
      <c r="G167" s="220" t="s">
        <v>207</v>
      </c>
      <c r="H167" s="221">
        <v>200</v>
      </c>
      <c r="I167" s="222"/>
      <c r="J167" s="223">
        <f>ROUND(I167*H167,2)</f>
        <v>0</v>
      </c>
      <c r="K167" s="219" t="s">
        <v>19</v>
      </c>
      <c r="L167" s="224"/>
      <c r="M167" s="225" t="s">
        <v>19</v>
      </c>
      <c r="N167" s="226" t="s">
        <v>44</v>
      </c>
      <c r="O167" s="85"/>
      <c r="P167" s="195">
        <f>O167*H167</f>
        <v>0</v>
      </c>
      <c r="Q167" s="195">
        <v>0.0011999999999999999</v>
      </c>
      <c r="R167" s="195">
        <f>Q167*H167</f>
        <v>0.23999999999999999</v>
      </c>
      <c r="S167" s="195">
        <v>0</v>
      </c>
      <c r="T167" s="196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197" t="s">
        <v>188</v>
      </c>
      <c r="AT167" s="197" t="s">
        <v>184</v>
      </c>
      <c r="AU167" s="197" t="s">
        <v>73</v>
      </c>
      <c r="AY167" s="18" t="s">
        <v>153</v>
      </c>
      <c r="BE167" s="198">
        <f>IF(N167="základní",J167,0)</f>
        <v>0</v>
      </c>
      <c r="BF167" s="198">
        <f>IF(N167="snížená",J167,0)</f>
        <v>0</v>
      </c>
      <c r="BG167" s="198">
        <f>IF(N167="zákl. přenesená",J167,0)</f>
        <v>0</v>
      </c>
      <c r="BH167" s="198">
        <f>IF(N167="sníž. přenesená",J167,0)</f>
        <v>0</v>
      </c>
      <c r="BI167" s="198">
        <f>IF(N167="nulová",J167,0)</f>
        <v>0</v>
      </c>
      <c r="BJ167" s="18" t="s">
        <v>80</v>
      </c>
      <c r="BK167" s="198">
        <f>ROUND(I167*H167,2)</f>
        <v>0</v>
      </c>
      <c r="BL167" s="18" t="s">
        <v>152</v>
      </c>
      <c r="BM167" s="197" t="s">
        <v>655</v>
      </c>
    </row>
    <row r="168" s="2" customFormat="1">
      <c r="A168" s="39"/>
      <c r="B168" s="40"/>
      <c r="C168" s="41"/>
      <c r="D168" s="199" t="s">
        <v>155</v>
      </c>
      <c r="E168" s="41"/>
      <c r="F168" s="200" t="s">
        <v>320</v>
      </c>
      <c r="G168" s="41"/>
      <c r="H168" s="41"/>
      <c r="I168" s="201"/>
      <c r="J168" s="41"/>
      <c r="K168" s="41"/>
      <c r="L168" s="45"/>
      <c r="M168" s="202"/>
      <c r="N168" s="203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155</v>
      </c>
      <c r="AU168" s="18" t="s">
        <v>73</v>
      </c>
    </row>
    <row r="169" s="2" customFormat="1" ht="16.5" customHeight="1">
      <c r="A169" s="39"/>
      <c r="B169" s="40"/>
      <c r="C169" s="217" t="s">
        <v>322</v>
      </c>
      <c r="D169" s="217" t="s">
        <v>184</v>
      </c>
      <c r="E169" s="218" t="s">
        <v>323</v>
      </c>
      <c r="F169" s="219" t="s">
        <v>324</v>
      </c>
      <c r="G169" s="220" t="s">
        <v>207</v>
      </c>
      <c r="H169" s="221">
        <v>190</v>
      </c>
      <c r="I169" s="222"/>
      <c r="J169" s="223">
        <f>ROUND(I169*H169,2)</f>
        <v>0</v>
      </c>
      <c r="K169" s="219" t="s">
        <v>19</v>
      </c>
      <c r="L169" s="224"/>
      <c r="M169" s="225" t="s">
        <v>19</v>
      </c>
      <c r="N169" s="226" t="s">
        <v>44</v>
      </c>
      <c r="O169" s="85"/>
      <c r="P169" s="195">
        <f>O169*H169</f>
        <v>0</v>
      </c>
      <c r="Q169" s="195">
        <v>0.0011999999999999999</v>
      </c>
      <c r="R169" s="195">
        <f>Q169*H169</f>
        <v>0.22799999999999998</v>
      </c>
      <c r="S169" s="195">
        <v>0</v>
      </c>
      <c r="T169" s="196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197" t="s">
        <v>188</v>
      </c>
      <c r="AT169" s="197" t="s">
        <v>184</v>
      </c>
      <c r="AU169" s="197" t="s">
        <v>73</v>
      </c>
      <c r="AY169" s="18" t="s">
        <v>153</v>
      </c>
      <c r="BE169" s="198">
        <f>IF(N169="základní",J169,0)</f>
        <v>0</v>
      </c>
      <c r="BF169" s="198">
        <f>IF(N169="snížená",J169,0)</f>
        <v>0</v>
      </c>
      <c r="BG169" s="198">
        <f>IF(N169="zákl. přenesená",J169,0)</f>
        <v>0</v>
      </c>
      <c r="BH169" s="198">
        <f>IF(N169="sníž. přenesená",J169,0)</f>
        <v>0</v>
      </c>
      <c r="BI169" s="198">
        <f>IF(N169="nulová",J169,0)</f>
        <v>0</v>
      </c>
      <c r="BJ169" s="18" t="s">
        <v>80</v>
      </c>
      <c r="BK169" s="198">
        <f>ROUND(I169*H169,2)</f>
        <v>0</v>
      </c>
      <c r="BL169" s="18" t="s">
        <v>152</v>
      </c>
      <c r="BM169" s="197" t="s">
        <v>656</v>
      </c>
    </row>
    <row r="170" s="2" customFormat="1">
      <c r="A170" s="39"/>
      <c r="B170" s="40"/>
      <c r="C170" s="41"/>
      <c r="D170" s="199" t="s">
        <v>155</v>
      </c>
      <c r="E170" s="41"/>
      <c r="F170" s="200" t="s">
        <v>324</v>
      </c>
      <c r="G170" s="41"/>
      <c r="H170" s="41"/>
      <c r="I170" s="201"/>
      <c r="J170" s="41"/>
      <c r="K170" s="41"/>
      <c r="L170" s="45"/>
      <c r="M170" s="202"/>
      <c r="N170" s="203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155</v>
      </c>
      <c r="AU170" s="18" t="s">
        <v>73</v>
      </c>
    </row>
    <row r="171" s="2" customFormat="1" ht="24.15" customHeight="1">
      <c r="A171" s="39"/>
      <c r="B171" s="40"/>
      <c r="C171" s="186" t="s">
        <v>326</v>
      </c>
      <c r="D171" s="186" t="s">
        <v>148</v>
      </c>
      <c r="E171" s="187" t="s">
        <v>327</v>
      </c>
      <c r="F171" s="188" t="s">
        <v>328</v>
      </c>
      <c r="G171" s="189" t="s">
        <v>207</v>
      </c>
      <c r="H171" s="190">
        <v>1090</v>
      </c>
      <c r="I171" s="191"/>
      <c r="J171" s="192">
        <f>ROUND(I171*H171,2)</f>
        <v>0</v>
      </c>
      <c r="K171" s="188" t="s">
        <v>159</v>
      </c>
      <c r="L171" s="45"/>
      <c r="M171" s="193" t="s">
        <v>19</v>
      </c>
      <c r="N171" s="194" t="s">
        <v>44</v>
      </c>
      <c r="O171" s="85"/>
      <c r="P171" s="195">
        <f>O171*H171</f>
        <v>0</v>
      </c>
      <c r="Q171" s="195">
        <v>5.0000000000000002E-05</v>
      </c>
      <c r="R171" s="195">
        <f>Q171*H171</f>
        <v>0.0545</v>
      </c>
      <c r="S171" s="195">
        <v>0</v>
      </c>
      <c r="T171" s="196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197" t="s">
        <v>152</v>
      </c>
      <c r="AT171" s="197" t="s">
        <v>148</v>
      </c>
      <c r="AU171" s="197" t="s">
        <v>73</v>
      </c>
      <c r="AY171" s="18" t="s">
        <v>153</v>
      </c>
      <c r="BE171" s="198">
        <f>IF(N171="základní",J171,0)</f>
        <v>0</v>
      </c>
      <c r="BF171" s="198">
        <f>IF(N171="snížená",J171,0)</f>
        <v>0</v>
      </c>
      <c r="BG171" s="198">
        <f>IF(N171="zákl. přenesená",J171,0)</f>
        <v>0</v>
      </c>
      <c r="BH171" s="198">
        <f>IF(N171="sníž. přenesená",J171,0)</f>
        <v>0</v>
      </c>
      <c r="BI171" s="198">
        <f>IF(N171="nulová",J171,0)</f>
        <v>0</v>
      </c>
      <c r="BJ171" s="18" t="s">
        <v>80</v>
      </c>
      <c r="BK171" s="198">
        <f>ROUND(I171*H171,2)</f>
        <v>0</v>
      </c>
      <c r="BL171" s="18" t="s">
        <v>152</v>
      </c>
      <c r="BM171" s="197" t="s">
        <v>657</v>
      </c>
    </row>
    <row r="172" s="2" customFormat="1">
      <c r="A172" s="39"/>
      <c r="B172" s="40"/>
      <c r="C172" s="41"/>
      <c r="D172" s="199" t="s">
        <v>155</v>
      </c>
      <c r="E172" s="41"/>
      <c r="F172" s="200" t="s">
        <v>330</v>
      </c>
      <c r="G172" s="41"/>
      <c r="H172" s="41"/>
      <c r="I172" s="201"/>
      <c r="J172" s="41"/>
      <c r="K172" s="41"/>
      <c r="L172" s="45"/>
      <c r="M172" s="202"/>
      <c r="N172" s="203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155</v>
      </c>
      <c r="AU172" s="18" t="s">
        <v>73</v>
      </c>
    </row>
    <row r="173" s="2" customFormat="1">
      <c r="A173" s="39"/>
      <c r="B173" s="40"/>
      <c r="C173" s="41"/>
      <c r="D173" s="204" t="s">
        <v>162</v>
      </c>
      <c r="E173" s="41"/>
      <c r="F173" s="205" t="s">
        <v>331</v>
      </c>
      <c r="G173" s="41"/>
      <c r="H173" s="41"/>
      <c r="I173" s="201"/>
      <c r="J173" s="41"/>
      <c r="K173" s="41"/>
      <c r="L173" s="45"/>
      <c r="M173" s="202"/>
      <c r="N173" s="203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162</v>
      </c>
      <c r="AU173" s="18" t="s">
        <v>73</v>
      </c>
    </row>
    <row r="174" s="10" customFormat="1">
      <c r="A174" s="10"/>
      <c r="B174" s="206"/>
      <c r="C174" s="207"/>
      <c r="D174" s="199" t="s">
        <v>181</v>
      </c>
      <c r="E174" s="208" t="s">
        <v>19</v>
      </c>
      <c r="F174" s="209" t="s">
        <v>658</v>
      </c>
      <c r="G174" s="207"/>
      <c r="H174" s="210">
        <v>1090</v>
      </c>
      <c r="I174" s="211"/>
      <c r="J174" s="207"/>
      <c r="K174" s="207"/>
      <c r="L174" s="212"/>
      <c r="M174" s="213"/>
      <c r="N174" s="214"/>
      <c r="O174" s="214"/>
      <c r="P174" s="214"/>
      <c r="Q174" s="214"/>
      <c r="R174" s="214"/>
      <c r="S174" s="214"/>
      <c r="T174" s="215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T174" s="216" t="s">
        <v>181</v>
      </c>
      <c r="AU174" s="216" t="s">
        <v>73</v>
      </c>
      <c r="AV174" s="10" t="s">
        <v>82</v>
      </c>
      <c r="AW174" s="10" t="s">
        <v>35</v>
      </c>
      <c r="AX174" s="10" t="s">
        <v>80</v>
      </c>
      <c r="AY174" s="216" t="s">
        <v>153</v>
      </c>
    </row>
    <row r="175" s="2" customFormat="1" ht="21.75" customHeight="1">
      <c r="A175" s="39"/>
      <c r="B175" s="40"/>
      <c r="C175" s="186" t="s">
        <v>333</v>
      </c>
      <c r="D175" s="186" t="s">
        <v>148</v>
      </c>
      <c r="E175" s="187" t="s">
        <v>334</v>
      </c>
      <c r="F175" s="188" t="s">
        <v>335</v>
      </c>
      <c r="G175" s="189" t="s">
        <v>207</v>
      </c>
      <c r="H175" s="190">
        <v>1090</v>
      </c>
      <c r="I175" s="191"/>
      <c r="J175" s="192">
        <f>ROUND(I175*H175,2)</f>
        <v>0</v>
      </c>
      <c r="K175" s="188" t="s">
        <v>19</v>
      </c>
      <c r="L175" s="45"/>
      <c r="M175" s="193" t="s">
        <v>19</v>
      </c>
      <c r="N175" s="194" t="s">
        <v>44</v>
      </c>
      <c r="O175" s="85"/>
      <c r="P175" s="195">
        <f>O175*H175</f>
        <v>0</v>
      </c>
      <c r="Q175" s="195">
        <v>0.0025999999999999999</v>
      </c>
      <c r="R175" s="195">
        <f>Q175*H175</f>
        <v>2.8340000000000001</v>
      </c>
      <c r="S175" s="195">
        <v>0</v>
      </c>
      <c r="T175" s="196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197" t="s">
        <v>152</v>
      </c>
      <c r="AT175" s="197" t="s">
        <v>148</v>
      </c>
      <c r="AU175" s="197" t="s">
        <v>73</v>
      </c>
      <c r="AY175" s="18" t="s">
        <v>153</v>
      </c>
      <c r="BE175" s="198">
        <f>IF(N175="základní",J175,0)</f>
        <v>0</v>
      </c>
      <c r="BF175" s="198">
        <f>IF(N175="snížená",J175,0)</f>
        <v>0</v>
      </c>
      <c r="BG175" s="198">
        <f>IF(N175="zákl. přenesená",J175,0)</f>
        <v>0</v>
      </c>
      <c r="BH175" s="198">
        <f>IF(N175="sníž. přenesená",J175,0)</f>
        <v>0</v>
      </c>
      <c r="BI175" s="198">
        <f>IF(N175="nulová",J175,0)</f>
        <v>0</v>
      </c>
      <c r="BJ175" s="18" t="s">
        <v>80</v>
      </c>
      <c r="BK175" s="198">
        <f>ROUND(I175*H175,2)</f>
        <v>0</v>
      </c>
      <c r="BL175" s="18" t="s">
        <v>152</v>
      </c>
      <c r="BM175" s="197" t="s">
        <v>659</v>
      </c>
    </row>
    <row r="176" s="2" customFormat="1">
      <c r="A176" s="39"/>
      <c r="B176" s="40"/>
      <c r="C176" s="41"/>
      <c r="D176" s="199" t="s">
        <v>155</v>
      </c>
      <c r="E176" s="41"/>
      <c r="F176" s="200" t="s">
        <v>337</v>
      </c>
      <c r="G176" s="41"/>
      <c r="H176" s="41"/>
      <c r="I176" s="201"/>
      <c r="J176" s="41"/>
      <c r="K176" s="41"/>
      <c r="L176" s="45"/>
      <c r="M176" s="202"/>
      <c r="N176" s="203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155</v>
      </c>
      <c r="AU176" s="18" t="s">
        <v>73</v>
      </c>
    </row>
    <row r="177" s="2" customFormat="1" ht="24.15" customHeight="1">
      <c r="A177" s="39"/>
      <c r="B177" s="40"/>
      <c r="C177" s="186" t="s">
        <v>338</v>
      </c>
      <c r="D177" s="186" t="s">
        <v>148</v>
      </c>
      <c r="E177" s="187" t="s">
        <v>339</v>
      </c>
      <c r="F177" s="188" t="s">
        <v>340</v>
      </c>
      <c r="G177" s="189" t="s">
        <v>207</v>
      </c>
      <c r="H177" s="190">
        <v>800</v>
      </c>
      <c r="I177" s="191"/>
      <c r="J177" s="192">
        <f>ROUND(I177*H177,2)</f>
        <v>0</v>
      </c>
      <c r="K177" s="188" t="s">
        <v>159</v>
      </c>
      <c r="L177" s="45"/>
      <c r="M177" s="193" t="s">
        <v>19</v>
      </c>
      <c r="N177" s="194" t="s">
        <v>44</v>
      </c>
      <c r="O177" s="85"/>
      <c r="P177" s="195">
        <f>O177*H177</f>
        <v>0</v>
      </c>
      <c r="Q177" s="195">
        <v>0.0020799999999999998</v>
      </c>
      <c r="R177" s="195">
        <f>Q177*H177</f>
        <v>1.6639999999999999</v>
      </c>
      <c r="S177" s="195">
        <v>0</v>
      </c>
      <c r="T177" s="196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197" t="s">
        <v>152</v>
      </c>
      <c r="AT177" s="197" t="s">
        <v>148</v>
      </c>
      <c r="AU177" s="197" t="s">
        <v>73</v>
      </c>
      <c r="AY177" s="18" t="s">
        <v>153</v>
      </c>
      <c r="BE177" s="198">
        <f>IF(N177="základní",J177,0)</f>
        <v>0</v>
      </c>
      <c r="BF177" s="198">
        <f>IF(N177="snížená",J177,0)</f>
        <v>0</v>
      </c>
      <c r="BG177" s="198">
        <f>IF(N177="zákl. přenesená",J177,0)</f>
        <v>0</v>
      </c>
      <c r="BH177" s="198">
        <f>IF(N177="sníž. přenesená",J177,0)</f>
        <v>0</v>
      </c>
      <c r="BI177" s="198">
        <f>IF(N177="nulová",J177,0)</f>
        <v>0</v>
      </c>
      <c r="BJ177" s="18" t="s">
        <v>80</v>
      </c>
      <c r="BK177" s="198">
        <f>ROUND(I177*H177,2)</f>
        <v>0</v>
      </c>
      <c r="BL177" s="18" t="s">
        <v>152</v>
      </c>
      <c r="BM177" s="197" t="s">
        <v>660</v>
      </c>
    </row>
    <row r="178" s="2" customFormat="1">
      <c r="A178" s="39"/>
      <c r="B178" s="40"/>
      <c r="C178" s="41"/>
      <c r="D178" s="199" t="s">
        <v>155</v>
      </c>
      <c r="E178" s="41"/>
      <c r="F178" s="200" t="s">
        <v>342</v>
      </c>
      <c r="G178" s="41"/>
      <c r="H178" s="41"/>
      <c r="I178" s="201"/>
      <c r="J178" s="41"/>
      <c r="K178" s="41"/>
      <c r="L178" s="45"/>
      <c r="M178" s="202"/>
      <c r="N178" s="203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155</v>
      </c>
      <c r="AU178" s="18" t="s">
        <v>73</v>
      </c>
    </row>
    <row r="179" s="2" customFormat="1">
      <c r="A179" s="39"/>
      <c r="B179" s="40"/>
      <c r="C179" s="41"/>
      <c r="D179" s="204" t="s">
        <v>162</v>
      </c>
      <c r="E179" s="41"/>
      <c r="F179" s="205" t="s">
        <v>343</v>
      </c>
      <c r="G179" s="41"/>
      <c r="H179" s="41"/>
      <c r="I179" s="201"/>
      <c r="J179" s="41"/>
      <c r="K179" s="41"/>
      <c r="L179" s="45"/>
      <c r="M179" s="202"/>
      <c r="N179" s="203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162</v>
      </c>
      <c r="AU179" s="18" t="s">
        <v>73</v>
      </c>
    </row>
    <row r="180" s="10" customFormat="1">
      <c r="A180" s="10"/>
      <c r="B180" s="206"/>
      <c r="C180" s="207"/>
      <c r="D180" s="199" t="s">
        <v>181</v>
      </c>
      <c r="E180" s="208" t="s">
        <v>19</v>
      </c>
      <c r="F180" s="209" t="s">
        <v>661</v>
      </c>
      <c r="G180" s="207"/>
      <c r="H180" s="210">
        <v>800</v>
      </c>
      <c r="I180" s="211"/>
      <c r="J180" s="207"/>
      <c r="K180" s="207"/>
      <c r="L180" s="212"/>
      <c r="M180" s="213"/>
      <c r="N180" s="214"/>
      <c r="O180" s="214"/>
      <c r="P180" s="214"/>
      <c r="Q180" s="214"/>
      <c r="R180" s="214"/>
      <c r="S180" s="214"/>
      <c r="T180" s="215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T180" s="216" t="s">
        <v>181</v>
      </c>
      <c r="AU180" s="216" t="s">
        <v>73</v>
      </c>
      <c r="AV180" s="10" t="s">
        <v>82</v>
      </c>
      <c r="AW180" s="10" t="s">
        <v>35</v>
      </c>
      <c r="AX180" s="10" t="s">
        <v>80</v>
      </c>
      <c r="AY180" s="216" t="s">
        <v>153</v>
      </c>
    </row>
    <row r="181" s="2" customFormat="1" ht="33" customHeight="1">
      <c r="A181" s="39"/>
      <c r="B181" s="40"/>
      <c r="C181" s="186" t="s">
        <v>345</v>
      </c>
      <c r="D181" s="186" t="s">
        <v>148</v>
      </c>
      <c r="E181" s="187" t="s">
        <v>346</v>
      </c>
      <c r="F181" s="188" t="s">
        <v>347</v>
      </c>
      <c r="G181" s="189" t="s">
        <v>348</v>
      </c>
      <c r="H181" s="190">
        <v>51.299999999999997</v>
      </c>
      <c r="I181" s="191"/>
      <c r="J181" s="192">
        <f>ROUND(I181*H181,2)</f>
        <v>0</v>
      </c>
      <c r="K181" s="188" t="s">
        <v>159</v>
      </c>
      <c r="L181" s="45"/>
      <c r="M181" s="193" t="s">
        <v>19</v>
      </c>
      <c r="N181" s="194" t="s">
        <v>44</v>
      </c>
      <c r="O181" s="85"/>
      <c r="P181" s="195">
        <f>O181*H181</f>
        <v>0</v>
      </c>
      <c r="Q181" s="195">
        <v>0</v>
      </c>
      <c r="R181" s="195">
        <f>Q181*H181</f>
        <v>0</v>
      </c>
      <c r="S181" s="195">
        <v>0</v>
      </c>
      <c r="T181" s="196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197" t="s">
        <v>152</v>
      </c>
      <c r="AT181" s="197" t="s">
        <v>148</v>
      </c>
      <c r="AU181" s="197" t="s">
        <v>73</v>
      </c>
      <c r="AY181" s="18" t="s">
        <v>153</v>
      </c>
      <c r="BE181" s="198">
        <f>IF(N181="základní",J181,0)</f>
        <v>0</v>
      </c>
      <c r="BF181" s="198">
        <f>IF(N181="snížená",J181,0)</f>
        <v>0</v>
      </c>
      <c r="BG181" s="198">
        <f>IF(N181="zákl. přenesená",J181,0)</f>
        <v>0</v>
      </c>
      <c r="BH181" s="198">
        <f>IF(N181="sníž. přenesená",J181,0)</f>
        <v>0</v>
      </c>
      <c r="BI181" s="198">
        <f>IF(N181="nulová",J181,0)</f>
        <v>0</v>
      </c>
      <c r="BJ181" s="18" t="s">
        <v>80</v>
      </c>
      <c r="BK181" s="198">
        <f>ROUND(I181*H181,2)</f>
        <v>0</v>
      </c>
      <c r="BL181" s="18" t="s">
        <v>152</v>
      </c>
      <c r="BM181" s="197" t="s">
        <v>662</v>
      </c>
    </row>
    <row r="182" s="2" customFormat="1">
      <c r="A182" s="39"/>
      <c r="B182" s="40"/>
      <c r="C182" s="41"/>
      <c r="D182" s="199" t="s">
        <v>155</v>
      </c>
      <c r="E182" s="41"/>
      <c r="F182" s="200" t="s">
        <v>350</v>
      </c>
      <c r="G182" s="41"/>
      <c r="H182" s="41"/>
      <c r="I182" s="201"/>
      <c r="J182" s="41"/>
      <c r="K182" s="41"/>
      <c r="L182" s="45"/>
      <c r="M182" s="202"/>
      <c r="N182" s="203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155</v>
      </c>
      <c r="AU182" s="18" t="s">
        <v>73</v>
      </c>
    </row>
    <row r="183" s="2" customFormat="1">
      <c r="A183" s="39"/>
      <c r="B183" s="40"/>
      <c r="C183" s="41"/>
      <c r="D183" s="204" t="s">
        <v>162</v>
      </c>
      <c r="E183" s="41"/>
      <c r="F183" s="205" t="s">
        <v>351</v>
      </c>
      <c r="G183" s="41"/>
      <c r="H183" s="41"/>
      <c r="I183" s="201"/>
      <c r="J183" s="41"/>
      <c r="K183" s="41"/>
      <c r="L183" s="45"/>
      <c r="M183" s="202"/>
      <c r="N183" s="203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162</v>
      </c>
      <c r="AU183" s="18" t="s">
        <v>73</v>
      </c>
    </row>
    <row r="184" s="10" customFormat="1">
      <c r="A184" s="10"/>
      <c r="B184" s="206"/>
      <c r="C184" s="207"/>
      <c r="D184" s="199" t="s">
        <v>181</v>
      </c>
      <c r="E184" s="208" t="s">
        <v>19</v>
      </c>
      <c r="F184" s="209" t="s">
        <v>663</v>
      </c>
      <c r="G184" s="207"/>
      <c r="H184" s="210">
        <v>51.299999999999997</v>
      </c>
      <c r="I184" s="211"/>
      <c r="J184" s="207"/>
      <c r="K184" s="207"/>
      <c r="L184" s="212"/>
      <c r="M184" s="213"/>
      <c r="N184" s="214"/>
      <c r="O184" s="214"/>
      <c r="P184" s="214"/>
      <c r="Q184" s="214"/>
      <c r="R184" s="214"/>
      <c r="S184" s="214"/>
      <c r="T184" s="215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T184" s="216" t="s">
        <v>181</v>
      </c>
      <c r="AU184" s="216" t="s">
        <v>73</v>
      </c>
      <c r="AV184" s="10" t="s">
        <v>82</v>
      </c>
      <c r="AW184" s="10" t="s">
        <v>35</v>
      </c>
      <c r="AX184" s="10" t="s">
        <v>80</v>
      </c>
      <c r="AY184" s="216" t="s">
        <v>153</v>
      </c>
    </row>
    <row r="185" s="2" customFormat="1" ht="33" customHeight="1">
      <c r="A185" s="39"/>
      <c r="B185" s="40"/>
      <c r="C185" s="186" t="s">
        <v>353</v>
      </c>
      <c r="D185" s="186" t="s">
        <v>148</v>
      </c>
      <c r="E185" s="187" t="s">
        <v>354</v>
      </c>
      <c r="F185" s="188" t="s">
        <v>355</v>
      </c>
      <c r="G185" s="189" t="s">
        <v>348</v>
      </c>
      <c r="H185" s="190">
        <v>2.8999999999999999</v>
      </c>
      <c r="I185" s="191"/>
      <c r="J185" s="192">
        <f>ROUND(I185*H185,2)</f>
        <v>0</v>
      </c>
      <c r="K185" s="188" t="s">
        <v>159</v>
      </c>
      <c r="L185" s="45"/>
      <c r="M185" s="193" t="s">
        <v>19</v>
      </c>
      <c r="N185" s="194" t="s">
        <v>44</v>
      </c>
      <c r="O185" s="85"/>
      <c r="P185" s="195">
        <f>O185*H185</f>
        <v>0</v>
      </c>
      <c r="Q185" s="195">
        <v>0</v>
      </c>
      <c r="R185" s="195">
        <f>Q185*H185</f>
        <v>0</v>
      </c>
      <c r="S185" s="195">
        <v>0</v>
      </c>
      <c r="T185" s="196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197" t="s">
        <v>152</v>
      </c>
      <c r="AT185" s="197" t="s">
        <v>148</v>
      </c>
      <c r="AU185" s="197" t="s">
        <v>73</v>
      </c>
      <c r="AY185" s="18" t="s">
        <v>153</v>
      </c>
      <c r="BE185" s="198">
        <f>IF(N185="základní",J185,0)</f>
        <v>0</v>
      </c>
      <c r="BF185" s="198">
        <f>IF(N185="snížená",J185,0)</f>
        <v>0</v>
      </c>
      <c r="BG185" s="198">
        <f>IF(N185="zákl. přenesená",J185,0)</f>
        <v>0</v>
      </c>
      <c r="BH185" s="198">
        <f>IF(N185="sníž. přenesená",J185,0)</f>
        <v>0</v>
      </c>
      <c r="BI185" s="198">
        <f>IF(N185="nulová",J185,0)</f>
        <v>0</v>
      </c>
      <c r="BJ185" s="18" t="s">
        <v>80</v>
      </c>
      <c r="BK185" s="198">
        <f>ROUND(I185*H185,2)</f>
        <v>0</v>
      </c>
      <c r="BL185" s="18" t="s">
        <v>152</v>
      </c>
      <c r="BM185" s="197" t="s">
        <v>664</v>
      </c>
    </row>
    <row r="186" s="2" customFormat="1">
      <c r="A186" s="39"/>
      <c r="B186" s="40"/>
      <c r="C186" s="41"/>
      <c r="D186" s="199" t="s">
        <v>155</v>
      </c>
      <c r="E186" s="41"/>
      <c r="F186" s="200" t="s">
        <v>357</v>
      </c>
      <c r="G186" s="41"/>
      <c r="H186" s="41"/>
      <c r="I186" s="201"/>
      <c r="J186" s="41"/>
      <c r="K186" s="41"/>
      <c r="L186" s="45"/>
      <c r="M186" s="202"/>
      <c r="N186" s="203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155</v>
      </c>
      <c r="AU186" s="18" t="s">
        <v>73</v>
      </c>
    </row>
    <row r="187" s="2" customFormat="1">
      <c r="A187" s="39"/>
      <c r="B187" s="40"/>
      <c r="C187" s="41"/>
      <c r="D187" s="204" t="s">
        <v>162</v>
      </c>
      <c r="E187" s="41"/>
      <c r="F187" s="205" t="s">
        <v>358</v>
      </c>
      <c r="G187" s="41"/>
      <c r="H187" s="41"/>
      <c r="I187" s="201"/>
      <c r="J187" s="41"/>
      <c r="K187" s="41"/>
      <c r="L187" s="45"/>
      <c r="M187" s="202"/>
      <c r="N187" s="203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162</v>
      </c>
      <c r="AU187" s="18" t="s">
        <v>73</v>
      </c>
    </row>
    <row r="188" s="10" customFormat="1">
      <c r="A188" s="10"/>
      <c r="B188" s="206"/>
      <c r="C188" s="207"/>
      <c r="D188" s="199" t="s">
        <v>181</v>
      </c>
      <c r="E188" s="208" t="s">
        <v>19</v>
      </c>
      <c r="F188" s="209" t="s">
        <v>665</v>
      </c>
      <c r="G188" s="207"/>
      <c r="H188" s="210">
        <v>2.8999999999999999</v>
      </c>
      <c r="I188" s="211"/>
      <c r="J188" s="207"/>
      <c r="K188" s="207"/>
      <c r="L188" s="212"/>
      <c r="M188" s="213"/>
      <c r="N188" s="214"/>
      <c r="O188" s="214"/>
      <c r="P188" s="214"/>
      <c r="Q188" s="214"/>
      <c r="R188" s="214"/>
      <c r="S188" s="214"/>
      <c r="T188" s="215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T188" s="216" t="s">
        <v>181</v>
      </c>
      <c r="AU188" s="216" t="s">
        <v>73</v>
      </c>
      <c r="AV188" s="10" t="s">
        <v>82</v>
      </c>
      <c r="AW188" s="10" t="s">
        <v>35</v>
      </c>
      <c r="AX188" s="10" t="s">
        <v>80</v>
      </c>
      <c r="AY188" s="216" t="s">
        <v>153</v>
      </c>
    </row>
    <row r="189" s="2" customFormat="1" ht="24.15" customHeight="1">
      <c r="A189" s="39"/>
      <c r="B189" s="40"/>
      <c r="C189" s="186" t="s">
        <v>360</v>
      </c>
      <c r="D189" s="186" t="s">
        <v>148</v>
      </c>
      <c r="E189" s="187" t="s">
        <v>361</v>
      </c>
      <c r="F189" s="188" t="s">
        <v>362</v>
      </c>
      <c r="G189" s="189" t="s">
        <v>151</v>
      </c>
      <c r="H189" s="190">
        <v>3888</v>
      </c>
      <c r="I189" s="191"/>
      <c r="J189" s="192">
        <f>ROUND(I189*H189,2)</f>
        <v>0</v>
      </c>
      <c r="K189" s="188" t="s">
        <v>159</v>
      </c>
      <c r="L189" s="45"/>
      <c r="M189" s="193" t="s">
        <v>19</v>
      </c>
      <c r="N189" s="194" t="s">
        <v>44</v>
      </c>
      <c r="O189" s="85"/>
      <c r="P189" s="195">
        <f>O189*H189</f>
        <v>0</v>
      </c>
      <c r="Q189" s="195">
        <v>0</v>
      </c>
      <c r="R189" s="195">
        <f>Q189*H189</f>
        <v>0</v>
      </c>
      <c r="S189" s="195">
        <v>0</v>
      </c>
      <c r="T189" s="196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197" t="s">
        <v>152</v>
      </c>
      <c r="AT189" s="197" t="s">
        <v>148</v>
      </c>
      <c r="AU189" s="197" t="s">
        <v>73</v>
      </c>
      <c r="AY189" s="18" t="s">
        <v>153</v>
      </c>
      <c r="BE189" s="198">
        <f>IF(N189="základní",J189,0)</f>
        <v>0</v>
      </c>
      <c r="BF189" s="198">
        <f>IF(N189="snížená",J189,0)</f>
        <v>0</v>
      </c>
      <c r="BG189" s="198">
        <f>IF(N189="zákl. přenesená",J189,0)</f>
        <v>0</v>
      </c>
      <c r="BH189" s="198">
        <f>IF(N189="sníž. přenesená",J189,0)</f>
        <v>0</v>
      </c>
      <c r="BI189" s="198">
        <f>IF(N189="nulová",J189,0)</f>
        <v>0</v>
      </c>
      <c r="BJ189" s="18" t="s">
        <v>80</v>
      </c>
      <c r="BK189" s="198">
        <f>ROUND(I189*H189,2)</f>
        <v>0</v>
      </c>
      <c r="BL189" s="18" t="s">
        <v>152</v>
      </c>
      <c r="BM189" s="197" t="s">
        <v>666</v>
      </c>
    </row>
    <row r="190" s="2" customFormat="1">
      <c r="A190" s="39"/>
      <c r="B190" s="40"/>
      <c r="C190" s="41"/>
      <c r="D190" s="199" t="s">
        <v>155</v>
      </c>
      <c r="E190" s="41"/>
      <c r="F190" s="200" t="s">
        <v>364</v>
      </c>
      <c r="G190" s="41"/>
      <c r="H190" s="41"/>
      <c r="I190" s="201"/>
      <c r="J190" s="41"/>
      <c r="K190" s="41"/>
      <c r="L190" s="45"/>
      <c r="M190" s="202"/>
      <c r="N190" s="203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155</v>
      </c>
      <c r="AU190" s="18" t="s">
        <v>73</v>
      </c>
    </row>
    <row r="191" s="2" customFormat="1">
      <c r="A191" s="39"/>
      <c r="B191" s="40"/>
      <c r="C191" s="41"/>
      <c r="D191" s="204" t="s">
        <v>162</v>
      </c>
      <c r="E191" s="41"/>
      <c r="F191" s="205" t="s">
        <v>365</v>
      </c>
      <c r="G191" s="41"/>
      <c r="H191" s="41"/>
      <c r="I191" s="201"/>
      <c r="J191" s="41"/>
      <c r="K191" s="41"/>
      <c r="L191" s="45"/>
      <c r="M191" s="202"/>
      <c r="N191" s="203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162</v>
      </c>
      <c r="AU191" s="18" t="s">
        <v>73</v>
      </c>
    </row>
    <row r="192" s="2" customFormat="1" ht="16.5" customHeight="1">
      <c r="A192" s="39"/>
      <c r="B192" s="40"/>
      <c r="C192" s="217" t="s">
        <v>366</v>
      </c>
      <c r="D192" s="217" t="s">
        <v>184</v>
      </c>
      <c r="E192" s="218" t="s">
        <v>367</v>
      </c>
      <c r="F192" s="219" t="s">
        <v>368</v>
      </c>
      <c r="G192" s="220" t="s">
        <v>369</v>
      </c>
      <c r="H192" s="221">
        <v>388.80000000000001</v>
      </c>
      <c r="I192" s="222"/>
      <c r="J192" s="223">
        <f>ROUND(I192*H192,2)</f>
        <v>0</v>
      </c>
      <c r="K192" s="219" t="s">
        <v>19</v>
      </c>
      <c r="L192" s="224"/>
      <c r="M192" s="225" t="s">
        <v>19</v>
      </c>
      <c r="N192" s="226" t="s">
        <v>44</v>
      </c>
      <c r="O192" s="85"/>
      <c r="P192" s="195">
        <f>O192*H192</f>
        <v>0</v>
      </c>
      <c r="Q192" s="195">
        <v>0.20000000000000001</v>
      </c>
      <c r="R192" s="195">
        <f>Q192*H192</f>
        <v>77.760000000000005</v>
      </c>
      <c r="S192" s="195">
        <v>0</v>
      </c>
      <c r="T192" s="196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197" t="s">
        <v>188</v>
      </c>
      <c r="AT192" s="197" t="s">
        <v>184</v>
      </c>
      <c r="AU192" s="197" t="s">
        <v>73</v>
      </c>
      <c r="AY192" s="18" t="s">
        <v>153</v>
      </c>
      <c r="BE192" s="198">
        <f>IF(N192="základní",J192,0)</f>
        <v>0</v>
      </c>
      <c r="BF192" s="198">
        <f>IF(N192="snížená",J192,0)</f>
        <v>0</v>
      </c>
      <c r="BG192" s="198">
        <f>IF(N192="zákl. přenesená",J192,0)</f>
        <v>0</v>
      </c>
      <c r="BH192" s="198">
        <f>IF(N192="sníž. přenesená",J192,0)</f>
        <v>0</v>
      </c>
      <c r="BI192" s="198">
        <f>IF(N192="nulová",J192,0)</f>
        <v>0</v>
      </c>
      <c r="BJ192" s="18" t="s">
        <v>80</v>
      </c>
      <c r="BK192" s="198">
        <f>ROUND(I192*H192,2)</f>
        <v>0</v>
      </c>
      <c r="BL192" s="18" t="s">
        <v>152</v>
      </c>
      <c r="BM192" s="197" t="s">
        <v>667</v>
      </c>
    </row>
    <row r="193" s="2" customFormat="1">
      <c r="A193" s="39"/>
      <c r="B193" s="40"/>
      <c r="C193" s="41"/>
      <c r="D193" s="199" t="s">
        <v>155</v>
      </c>
      <c r="E193" s="41"/>
      <c r="F193" s="200" t="s">
        <v>371</v>
      </c>
      <c r="G193" s="41"/>
      <c r="H193" s="41"/>
      <c r="I193" s="201"/>
      <c r="J193" s="41"/>
      <c r="K193" s="41"/>
      <c r="L193" s="45"/>
      <c r="M193" s="202"/>
      <c r="N193" s="203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155</v>
      </c>
      <c r="AU193" s="18" t="s">
        <v>73</v>
      </c>
    </row>
    <row r="194" s="10" customFormat="1">
      <c r="A194" s="10"/>
      <c r="B194" s="206"/>
      <c r="C194" s="207"/>
      <c r="D194" s="199" t="s">
        <v>181</v>
      </c>
      <c r="E194" s="208" t="s">
        <v>19</v>
      </c>
      <c r="F194" s="209" t="s">
        <v>668</v>
      </c>
      <c r="G194" s="207"/>
      <c r="H194" s="210">
        <v>388.80000000000001</v>
      </c>
      <c r="I194" s="211"/>
      <c r="J194" s="207"/>
      <c r="K194" s="207"/>
      <c r="L194" s="212"/>
      <c r="M194" s="213"/>
      <c r="N194" s="214"/>
      <c r="O194" s="214"/>
      <c r="P194" s="214"/>
      <c r="Q194" s="214"/>
      <c r="R194" s="214"/>
      <c r="S194" s="214"/>
      <c r="T194" s="215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T194" s="216" t="s">
        <v>181</v>
      </c>
      <c r="AU194" s="216" t="s">
        <v>73</v>
      </c>
      <c r="AV194" s="10" t="s">
        <v>82</v>
      </c>
      <c r="AW194" s="10" t="s">
        <v>35</v>
      </c>
      <c r="AX194" s="10" t="s">
        <v>80</v>
      </c>
      <c r="AY194" s="216" t="s">
        <v>153</v>
      </c>
    </row>
    <row r="195" s="2" customFormat="1" ht="16.5" customHeight="1">
      <c r="A195" s="39"/>
      <c r="B195" s="40"/>
      <c r="C195" s="186" t="s">
        <v>373</v>
      </c>
      <c r="D195" s="186" t="s">
        <v>148</v>
      </c>
      <c r="E195" s="187" t="s">
        <v>374</v>
      </c>
      <c r="F195" s="188" t="s">
        <v>375</v>
      </c>
      <c r="G195" s="189" t="s">
        <v>369</v>
      </c>
      <c r="H195" s="190">
        <v>84</v>
      </c>
      <c r="I195" s="191"/>
      <c r="J195" s="192">
        <f>ROUND(I195*H195,2)</f>
        <v>0</v>
      </c>
      <c r="K195" s="188" t="s">
        <v>159</v>
      </c>
      <c r="L195" s="45"/>
      <c r="M195" s="193" t="s">
        <v>19</v>
      </c>
      <c r="N195" s="194" t="s">
        <v>44</v>
      </c>
      <c r="O195" s="85"/>
      <c r="P195" s="195">
        <f>O195*H195</f>
        <v>0</v>
      </c>
      <c r="Q195" s="195">
        <v>0</v>
      </c>
      <c r="R195" s="195">
        <f>Q195*H195</f>
        <v>0</v>
      </c>
      <c r="S195" s="195">
        <v>0</v>
      </c>
      <c r="T195" s="196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197" t="s">
        <v>152</v>
      </c>
      <c r="AT195" s="197" t="s">
        <v>148</v>
      </c>
      <c r="AU195" s="197" t="s">
        <v>73</v>
      </c>
      <c r="AY195" s="18" t="s">
        <v>153</v>
      </c>
      <c r="BE195" s="198">
        <f>IF(N195="základní",J195,0)</f>
        <v>0</v>
      </c>
      <c r="BF195" s="198">
        <f>IF(N195="snížená",J195,0)</f>
        <v>0</v>
      </c>
      <c r="BG195" s="198">
        <f>IF(N195="zákl. přenesená",J195,0)</f>
        <v>0</v>
      </c>
      <c r="BH195" s="198">
        <f>IF(N195="sníž. přenesená",J195,0)</f>
        <v>0</v>
      </c>
      <c r="BI195" s="198">
        <f>IF(N195="nulová",J195,0)</f>
        <v>0</v>
      </c>
      <c r="BJ195" s="18" t="s">
        <v>80</v>
      </c>
      <c r="BK195" s="198">
        <f>ROUND(I195*H195,2)</f>
        <v>0</v>
      </c>
      <c r="BL195" s="18" t="s">
        <v>152</v>
      </c>
      <c r="BM195" s="197" t="s">
        <v>669</v>
      </c>
    </row>
    <row r="196" s="2" customFormat="1">
      <c r="A196" s="39"/>
      <c r="B196" s="40"/>
      <c r="C196" s="41"/>
      <c r="D196" s="199" t="s">
        <v>155</v>
      </c>
      <c r="E196" s="41"/>
      <c r="F196" s="200" t="s">
        <v>377</v>
      </c>
      <c r="G196" s="41"/>
      <c r="H196" s="41"/>
      <c r="I196" s="201"/>
      <c r="J196" s="41"/>
      <c r="K196" s="41"/>
      <c r="L196" s="45"/>
      <c r="M196" s="202"/>
      <c r="N196" s="203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155</v>
      </c>
      <c r="AU196" s="18" t="s">
        <v>73</v>
      </c>
    </row>
    <row r="197" s="2" customFormat="1">
      <c r="A197" s="39"/>
      <c r="B197" s="40"/>
      <c r="C197" s="41"/>
      <c r="D197" s="204" t="s">
        <v>162</v>
      </c>
      <c r="E197" s="41"/>
      <c r="F197" s="205" t="s">
        <v>378</v>
      </c>
      <c r="G197" s="41"/>
      <c r="H197" s="41"/>
      <c r="I197" s="201"/>
      <c r="J197" s="41"/>
      <c r="K197" s="41"/>
      <c r="L197" s="45"/>
      <c r="M197" s="202"/>
      <c r="N197" s="203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162</v>
      </c>
      <c r="AU197" s="18" t="s">
        <v>73</v>
      </c>
    </row>
    <row r="198" s="10" customFormat="1">
      <c r="A198" s="10"/>
      <c r="B198" s="206"/>
      <c r="C198" s="207"/>
      <c r="D198" s="199" t="s">
        <v>181</v>
      </c>
      <c r="E198" s="208" t="s">
        <v>19</v>
      </c>
      <c r="F198" s="209" t="s">
        <v>670</v>
      </c>
      <c r="G198" s="207"/>
      <c r="H198" s="210">
        <v>84</v>
      </c>
      <c r="I198" s="211"/>
      <c r="J198" s="207"/>
      <c r="K198" s="207"/>
      <c r="L198" s="212"/>
      <c r="M198" s="213"/>
      <c r="N198" s="214"/>
      <c r="O198" s="214"/>
      <c r="P198" s="214"/>
      <c r="Q198" s="214"/>
      <c r="R198" s="214"/>
      <c r="S198" s="214"/>
      <c r="T198" s="215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T198" s="216" t="s">
        <v>181</v>
      </c>
      <c r="AU198" s="216" t="s">
        <v>73</v>
      </c>
      <c r="AV198" s="10" t="s">
        <v>82</v>
      </c>
      <c r="AW198" s="10" t="s">
        <v>35</v>
      </c>
      <c r="AX198" s="10" t="s">
        <v>80</v>
      </c>
      <c r="AY198" s="216" t="s">
        <v>153</v>
      </c>
    </row>
    <row r="199" s="2" customFormat="1" ht="21.75" customHeight="1">
      <c r="A199" s="39"/>
      <c r="B199" s="40"/>
      <c r="C199" s="186" t="s">
        <v>380</v>
      </c>
      <c r="D199" s="186" t="s">
        <v>148</v>
      </c>
      <c r="E199" s="187" t="s">
        <v>381</v>
      </c>
      <c r="F199" s="188" t="s">
        <v>382</v>
      </c>
      <c r="G199" s="189" t="s">
        <v>369</v>
      </c>
      <c r="H199" s="190">
        <v>84</v>
      </c>
      <c r="I199" s="191"/>
      <c r="J199" s="192">
        <f>ROUND(I199*H199,2)</f>
        <v>0</v>
      </c>
      <c r="K199" s="188" t="s">
        <v>159</v>
      </c>
      <c r="L199" s="45"/>
      <c r="M199" s="193" t="s">
        <v>19</v>
      </c>
      <c r="N199" s="194" t="s">
        <v>44</v>
      </c>
      <c r="O199" s="85"/>
      <c r="P199" s="195">
        <f>O199*H199</f>
        <v>0</v>
      </c>
      <c r="Q199" s="195">
        <v>0</v>
      </c>
      <c r="R199" s="195">
        <f>Q199*H199</f>
        <v>0</v>
      </c>
      <c r="S199" s="195">
        <v>0</v>
      </c>
      <c r="T199" s="196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197" t="s">
        <v>152</v>
      </c>
      <c r="AT199" s="197" t="s">
        <v>148</v>
      </c>
      <c r="AU199" s="197" t="s">
        <v>73</v>
      </c>
      <c r="AY199" s="18" t="s">
        <v>153</v>
      </c>
      <c r="BE199" s="198">
        <f>IF(N199="základní",J199,0)</f>
        <v>0</v>
      </c>
      <c r="BF199" s="198">
        <f>IF(N199="snížená",J199,0)</f>
        <v>0</v>
      </c>
      <c r="BG199" s="198">
        <f>IF(N199="zákl. přenesená",J199,0)</f>
        <v>0</v>
      </c>
      <c r="BH199" s="198">
        <f>IF(N199="sníž. přenesená",J199,0)</f>
        <v>0</v>
      </c>
      <c r="BI199" s="198">
        <f>IF(N199="nulová",J199,0)</f>
        <v>0</v>
      </c>
      <c r="BJ199" s="18" t="s">
        <v>80</v>
      </c>
      <c r="BK199" s="198">
        <f>ROUND(I199*H199,2)</f>
        <v>0</v>
      </c>
      <c r="BL199" s="18" t="s">
        <v>152</v>
      </c>
      <c r="BM199" s="197" t="s">
        <v>671</v>
      </c>
    </row>
    <row r="200" s="2" customFormat="1">
      <c r="A200" s="39"/>
      <c r="B200" s="40"/>
      <c r="C200" s="41"/>
      <c r="D200" s="199" t="s">
        <v>155</v>
      </c>
      <c r="E200" s="41"/>
      <c r="F200" s="200" t="s">
        <v>384</v>
      </c>
      <c r="G200" s="41"/>
      <c r="H200" s="41"/>
      <c r="I200" s="201"/>
      <c r="J200" s="41"/>
      <c r="K200" s="41"/>
      <c r="L200" s="45"/>
      <c r="M200" s="202"/>
      <c r="N200" s="203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155</v>
      </c>
      <c r="AU200" s="18" t="s">
        <v>73</v>
      </c>
    </row>
    <row r="201" s="2" customFormat="1">
      <c r="A201" s="39"/>
      <c r="B201" s="40"/>
      <c r="C201" s="41"/>
      <c r="D201" s="204" t="s">
        <v>162</v>
      </c>
      <c r="E201" s="41"/>
      <c r="F201" s="205" t="s">
        <v>385</v>
      </c>
      <c r="G201" s="41"/>
      <c r="H201" s="41"/>
      <c r="I201" s="201"/>
      <c r="J201" s="41"/>
      <c r="K201" s="41"/>
      <c r="L201" s="45"/>
      <c r="M201" s="202"/>
      <c r="N201" s="203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162</v>
      </c>
      <c r="AU201" s="18" t="s">
        <v>73</v>
      </c>
    </row>
    <row r="202" s="2" customFormat="1" ht="24.15" customHeight="1">
      <c r="A202" s="39"/>
      <c r="B202" s="40"/>
      <c r="C202" s="186" t="s">
        <v>386</v>
      </c>
      <c r="D202" s="186" t="s">
        <v>148</v>
      </c>
      <c r="E202" s="187" t="s">
        <v>387</v>
      </c>
      <c r="F202" s="188" t="s">
        <v>388</v>
      </c>
      <c r="G202" s="189" t="s">
        <v>369</v>
      </c>
      <c r="H202" s="190">
        <v>336</v>
      </c>
      <c r="I202" s="191"/>
      <c r="J202" s="192">
        <f>ROUND(I202*H202,2)</f>
        <v>0</v>
      </c>
      <c r="K202" s="188" t="s">
        <v>159</v>
      </c>
      <c r="L202" s="45"/>
      <c r="M202" s="193" t="s">
        <v>19</v>
      </c>
      <c r="N202" s="194" t="s">
        <v>44</v>
      </c>
      <c r="O202" s="85"/>
      <c r="P202" s="195">
        <f>O202*H202</f>
        <v>0</v>
      </c>
      <c r="Q202" s="195">
        <v>0</v>
      </c>
      <c r="R202" s="195">
        <f>Q202*H202</f>
        <v>0</v>
      </c>
      <c r="S202" s="195">
        <v>0</v>
      </c>
      <c r="T202" s="196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197" t="s">
        <v>152</v>
      </c>
      <c r="AT202" s="197" t="s">
        <v>148</v>
      </c>
      <c r="AU202" s="197" t="s">
        <v>73</v>
      </c>
      <c r="AY202" s="18" t="s">
        <v>153</v>
      </c>
      <c r="BE202" s="198">
        <f>IF(N202="základní",J202,0)</f>
        <v>0</v>
      </c>
      <c r="BF202" s="198">
        <f>IF(N202="snížená",J202,0)</f>
        <v>0</v>
      </c>
      <c r="BG202" s="198">
        <f>IF(N202="zákl. přenesená",J202,0)</f>
        <v>0</v>
      </c>
      <c r="BH202" s="198">
        <f>IF(N202="sníž. přenesená",J202,0)</f>
        <v>0</v>
      </c>
      <c r="BI202" s="198">
        <f>IF(N202="nulová",J202,0)</f>
        <v>0</v>
      </c>
      <c r="BJ202" s="18" t="s">
        <v>80</v>
      </c>
      <c r="BK202" s="198">
        <f>ROUND(I202*H202,2)</f>
        <v>0</v>
      </c>
      <c r="BL202" s="18" t="s">
        <v>152</v>
      </c>
      <c r="BM202" s="197" t="s">
        <v>672</v>
      </c>
    </row>
    <row r="203" s="2" customFormat="1">
      <c r="A203" s="39"/>
      <c r="B203" s="40"/>
      <c r="C203" s="41"/>
      <c r="D203" s="199" t="s">
        <v>155</v>
      </c>
      <c r="E203" s="41"/>
      <c r="F203" s="200" t="s">
        <v>390</v>
      </c>
      <c r="G203" s="41"/>
      <c r="H203" s="41"/>
      <c r="I203" s="201"/>
      <c r="J203" s="41"/>
      <c r="K203" s="41"/>
      <c r="L203" s="45"/>
      <c r="M203" s="202"/>
      <c r="N203" s="203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155</v>
      </c>
      <c r="AU203" s="18" t="s">
        <v>73</v>
      </c>
    </row>
    <row r="204" s="2" customFormat="1">
      <c r="A204" s="39"/>
      <c r="B204" s="40"/>
      <c r="C204" s="41"/>
      <c r="D204" s="204" t="s">
        <v>162</v>
      </c>
      <c r="E204" s="41"/>
      <c r="F204" s="205" t="s">
        <v>391</v>
      </c>
      <c r="G204" s="41"/>
      <c r="H204" s="41"/>
      <c r="I204" s="201"/>
      <c r="J204" s="41"/>
      <c r="K204" s="41"/>
      <c r="L204" s="45"/>
      <c r="M204" s="202"/>
      <c r="N204" s="203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162</v>
      </c>
      <c r="AU204" s="18" t="s">
        <v>73</v>
      </c>
    </row>
    <row r="205" s="10" customFormat="1">
      <c r="A205" s="10"/>
      <c r="B205" s="206"/>
      <c r="C205" s="207"/>
      <c r="D205" s="199" t="s">
        <v>181</v>
      </c>
      <c r="E205" s="208" t="s">
        <v>19</v>
      </c>
      <c r="F205" s="209" t="s">
        <v>673</v>
      </c>
      <c r="G205" s="207"/>
      <c r="H205" s="210">
        <v>336</v>
      </c>
      <c r="I205" s="211"/>
      <c r="J205" s="207"/>
      <c r="K205" s="207"/>
      <c r="L205" s="212"/>
      <c r="M205" s="213"/>
      <c r="N205" s="214"/>
      <c r="O205" s="214"/>
      <c r="P205" s="214"/>
      <c r="Q205" s="214"/>
      <c r="R205" s="214"/>
      <c r="S205" s="214"/>
      <c r="T205" s="215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T205" s="216" t="s">
        <v>181</v>
      </c>
      <c r="AU205" s="216" t="s">
        <v>73</v>
      </c>
      <c r="AV205" s="10" t="s">
        <v>82</v>
      </c>
      <c r="AW205" s="10" t="s">
        <v>35</v>
      </c>
      <c r="AX205" s="10" t="s">
        <v>80</v>
      </c>
      <c r="AY205" s="216" t="s">
        <v>153</v>
      </c>
    </row>
    <row r="206" s="2" customFormat="1" ht="24.15" customHeight="1">
      <c r="A206" s="39"/>
      <c r="B206" s="40"/>
      <c r="C206" s="186" t="s">
        <v>393</v>
      </c>
      <c r="D206" s="186" t="s">
        <v>148</v>
      </c>
      <c r="E206" s="187" t="s">
        <v>394</v>
      </c>
      <c r="F206" s="188" t="s">
        <v>395</v>
      </c>
      <c r="G206" s="189" t="s">
        <v>396</v>
      </c>
      <c r="H206" s="190">
        <v>1488</v>
      </c>
      <c r="I206" s="191"/>
      <c r="J206" s="192">
        <f>ROUND(I206*H206,2)</f>
        <v>0</v>
      </c>
      <c r="K206" s="188" t="s">
        <v>19</v>
      </c>
      <c r="L206" s="45"/>
      <c r="M206" s="193" t="s">
        <v>19</v>
      </c>
      <c r="N206" s="194" t="s">
        <v>44</v>
      </c>
      <c r="O206" s="85"/>
      <c r="P206" s="195">
        <f>O206*H206</f>
        <v>0</v>
      </c>
      <c r="Q206" s="195">
        <v>0.0010100000000000001</v>
      </c>
      <c r="R206" s="195">
        <f>Q206*H206</f>
        <v>1.50288</v>
      </c>
      <c r="S206" s="195">
        <v>0</v>
      </c>
      <c r="T206" s="196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197" t="s">
        <v>152</v>
      </c>
      <c r="AT206" s="197" t="s">
        <v>148</v>
      </c>
      <c r="AU206" s="197" t="s">
        <v>73</v>
      </c>
      <c r="AY206" s="18" t="s">
        <v>153</v>
      </c>
      <c r="BE206" s="198">
        <f>IF(N206="základní",J206,0)</f>
        <v>0</v>
      </c>
      <c r="BF206" s="198">
        <f>IF(N206="snížená",J206,0)</f>
        <v>0</v>
      </c>
      <c r="BG206" s="198">
        <f>IF(N206="zákl. přenesená",J206,0)</f>
        <v>0</v>
      </c>
      <c r="BH206" s="198">
        <f>IF(N206="sníž. přenesená",J206,0)</f>
        <v>0</v>
      </c>
      <c r="BI206" s="198">
        <f>IF(N206="nulová",J206,0)</f>
        <v>0</v>
      </c>
      <c r="BJ206" s="18" t="s">
        <v>80</v>
      </c>
      <c r="BK206" s="198">
        <f>ROUND(I206*H206,2)</f>
        <v>0</v>
      </c>
      <c r="BL206" s="18" t="s">
        <v>152</v>
      </c>
      <c r="BM206" s="197" t="s">
        <v>674</v>
      </c>
    </row>
    <row r="207" s="2" customFormat="1">
      <c r="A207" s="39"/>
      <c r="B207" s="40"/>
      <c r="C207" s="41"/>
      <c r="D207" s="199" t="s">
        <v>155</v>
      </c>
      <c r="E207" s="41"/>
      <c r="F207" s="200" t="s">
        <v>398</v>
      </c>
      <c r="G207" s="41"/>
      <c r="H207" s="41"/>
      <c r="I207" s="201"/>
      <c r="J207" s="41"/>
      <c r="K207" s="41"/>
      <c r="L207" s="45"/>
      <c r="M207" s="202"/>
      <c r="N207" s="203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155</v>
      </c>
      <c r="AU207" s="18" t="s">
        <v>73</v>
      </c>
    </row>
    <row r="208" s="10" customFormat="1">
      <c r="A208" s="10"/>
      <c r="B208" s="206"/>
      <c r="C208" s="207"/>
      <c r="D208" s="199" t="s">
        <v>181</v>
      </c>
      <c r="E208" s="208" t="s">
        <v>19</v>
      </c>
      <c r="F208" s="209" t="s">
        <v>675</v>
      </c>
      <c r="G208" s="207"/>
      <c r="H208" s="210">
        <v>1488</v>
      </c>
      <c r="I208" s="211"/>
      <c r="J208" s="207"/>
      <c r="K208" s="207"/>
      <c r="L208" s="212"/>
      <c r="M208" s="213"/>
      <c r="N208" s="214"/>
      <c r="O208" s="214"/>
      <c r="P208" s="214"/>
      <c r="Q208" s="214"/>
      <c r="R208" s="214"/>
      <c r="S208" s="214"/>
      <c r="T208" s="215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T208" s="216" t="s">
        <v>181</v>
      </c>
      <c r="AU208" s="216" t="s">
        <v>73</v>
      </c>
      <c r="AV208" s="10" t="s">
        <v>82</v>
      </c>
      <c r="AW208" s="10" t="s">
        <v>35</v>
      </c>
      <c r="AX208" s="10" t="s">
        <v>80</v>
      </c>
      <c r="AY208" s="216" t="s">
        <v>153</v>
      </c>
    </row>
    <row r="209" s="2" customFormat="1" ht="24.15" customHeight="1">
      <c r="A209" s="39"/>
      <c r="B209" s="40"/>
      <c r="C209" s="186" t="s">
        <v>400</v>
      </c>
      <c r="D209" s="186" t="s">
        <v>148</v>
      </c>
      <c r="E209" s="187" t="s">
        <v>401</v>
      </c>
      <c r="F209" s="188" t="s">
        <v>402</v>
      </c>
      <c r="G209" s="189" t="s">
        <v>396</v>
      </c>
      <c r="H209" s="190">
        <v>24</v>
      </c>
      <c r="I209" s="191"/>
      <c r="J209" s="192">
        <f>ROUND(I209*H209,2)</f>
        <v>0</v>
      </c>
      <c r="K209" s="188" t="s">
        <v>159</v>
      </c>
      <c r="L209" s="45"/>
      <c r="M209" s="193" t="s">
        <v>19</v>
      </c>
      <c r="N209" s="194" t="s">
        <v>44</v>
      </c>
      <c r="O209" s="85"/>
      <c r="P209" s="195">
        <f>O209*H209</f>
        <v>0</v>
      </c>
      <c r="Q209" s="195">
        <v>0.0038800000000000002</v>
      </c>
      <c r="R209" s="195">
        <f>Q209*H209</f>
        <v>0.093120000000000008</v>
      </c>
      <c r="S209" s="195">
        <v>0</v>
      </c>
      <c r="T209" s="196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197" t="s">
        <v>152</v>
      </c>
      <c r="AT209" s="197" t="s">
        <v>148</v>
      </c>
      <c r="AU209" s="197" t="s">
        <v>73</v>
      </c>
      <c r="AY209" s="18" t="s">
        <v>153</v>
      </c>
      <c r="BE209" s="198">
        <f>IF(N209="základní",J209,0)</f>
        <v>0</v>
      </c>
      <c r="BF209" s="198">
        <f>IF(N209="snížená",J209,0)</f>
        <v>0</v>
      </c>
      <c r="BG209" s="198">
        <f>IF(N209="zákl. přenesená",J209,0)</f>
        <v>0</v>
      </c>
      <c r="BH209" s="198">
        <f>IF(N209="sníž. přenesená",J209,0)</f>
        <v>0</v>
      </c>
      <c r="BI209" s="198">
        <f>IF(N209="nulová",J209,0)</f>
        <v>0</v>
      </c>
      <c r="BJ209" s="18" t="s">
        <v>80</v>
      </c>
      <c r="BK209" s="198">
        <f>ROUND(I209*H209,2)</f>
        <v>0</v>
      </c>
      <c r="BL209" s="18" t="s">
        <v>152</v>
      </c>
      <c r="BM209" s="197" t="s">
        <v>676</v>
      </c>
    </row>
    <row r="210" s="2" customFormat="1">
      <c r="A210" s="39"/>
      <c r="B210" s="40"/>
      <c r="C210" s="41"/>
      <c r="D210" s="199" t="s">
        <v>155</v>
      </c>
      <c r="E210" s="41"/>
      <c r="F210" s="200" t="s">
        <v>404</v>
      </c>
      <c r="G210" s="41"/>
      <c r="H210" s="41"/>
      <c r="I210" s="201"/>
      <c r="J210" s="41"/>
      <c r="K210" s="41"/>
      <c r="L210" s="45"/>
      <c r="M210" s="202"/>
      <c r="N210" s="203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155</v>
      </c>
      <c r="AU210" s="18" t="s">
        <v>73</v>
      </c>
    </row>
    <row r="211" s="2" customFormat="1">
      <c r="A211" s="39"/>
      <c r="B211" s="40"/>
      <c r="C211" s="41"/>
      <c r="D211" s="204" t="s">
        <v>162</v>
      </c>
      <c r="E211" s="41"/>
      <c r="F211" s="205" t="s">
        <v>405</v>
      </c>
      <c r="G211" s="41"/>
      <c r="H211" s="41"/>
      <c r="I211" s="201"/>
      <c r="J211" s="41"/>
      <c r="K211" s="41"/>
      <c r="L211" s="45"/>
      <c r="M211" s="202"/>
      <c r="N211" s="203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162</v>
      </c>
      <c r="AU211" s="18" t="s">
        <v>73</v>
      </c>
    </row>
    <row r="212" s="10" customFormat="1">
      <c r="A212" s="10"/>
      <c r="B212" s="206"/>
      <c r="C212" s="207"/>
      <c r="D212" s="199" t="s">
        <v>181</v>
      </c>
      <c r="E212" s="208" t="s">
        <v>19</v>
      </c>
      <c r="F212" s="209" t="s">
        <v>567</v>
      </c>
      <c r="G212" s="207"/>
      <c r="H212" s="210">
        <v>24</v>
      </c>
      <c r="I212" s="211"/>
      <c r="J212" s="207"/>
      <c r="K212" s="207"/>
      <c r="L212" s="212"/>
      <c r="M212" s="213"/>
      <c r="N212" s="214"/>
      <c r="O212" s="214"/>
      <c r="P212" s="214"/>
      <c r="Q212" s="214"/>
      <c r="R212" s="214"/>
      <c r="S212" s="214"/>
      <c r="T212" s="215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T212" s="216" t="s">
        <v>181</v>
      </c>
      <c r="AU212" s="216" t="s">
        <v>73</v>
      </c>
      <c r="AV212" s="10" t="s">
        <v>82</v>
      </c>
      <c r="AW212" s="10" t="s">
        <v>35</v>
      </c>
      <c r="AX212" s="10" t="s">
        <v>80</v>
      </c>
      <c r="AY212" s="216" t="s">
        <v>153</v>
      </c>
    </row>
    <row r="213" s="2" customFormat="1" ht="24.15" customHeight="1">
      <c r="A213" s="39"/>
      <c r="B213" s="40"/>
      <c r="C213" s="186" t="s">
        <v>407</v>
      </c>
      <c r="D213" s="186" t="s">
        <v>148</v>
      </c>
      <c r="E213" s="187" t="s">
        <v>408</v>
      </c>
      <c r="F213" s="188" t="s">
        <v>409</v>
      </c>
      <c r="G213" s="189" t="s">
        <v>194</v>
      </c>
      <c r="H213" s="190">
        <v>280.94499999999999</v>
      </c>
      <c r="I213" s="191"/>
      <c r="J213" s="192">
        <f>ROUND(I213*H213,2)</f>
        <v>0</v>
      </c>
      <c r="K213" s="188" t="s">
        <v>159</v>
      </c>
      <c r="L213" s="45"/>
      <c r="M213" s="193" t="s">
        <v>19</v>
      </c>
      <c r="N213" s="194" t="s">
        <v>44</v>
      </c>
      <c r="O213" s="85"/>
      <c r="P213" s="195">
        <f>O213*H213</f>
        <v>0</v>
      </c>
      <c r="Q213" s="195">
        <v>0</v>
      </c>
      <c r="R213" s="195">
        <f>Q213*H213</f>
        <v>0</v>
      </c>
      <c r="S213" s="195">
        <v>0</v>
      </c>
      <c r="T213" s="196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197" t="s">
        <v>152</v>
      </c>
      <c r="AT213" s="197" t="s">
        <v>148</v>
      </c>
      <c r="AU213" s="197" t="s">
        <v>73</v>
      </c>
      <c r="AY213" s="18" t="s">
        <v>153</v>
      </c>
      <c r="BE213" s="198">
        <f>IF(N213="základní",J213,0)</f>
        <v>0</v>
      </c>
      <c r="BF213" s="198">
        <f>IF(N213="snížená",J213,0)</f>
        <v>0</v>
      </c>
      <c r="BG213" s="198">
        <f>IF(N213="zákl. přenesená",J213,0)</f>
        <v>0</v>
      </c>
      <c r="BH213" s="198">
        <f>IF(N213="sníž. přenesená",J213,0)</f>
        <v>0</v>
      </c>
      <c r="BI213" s="198">
        <f>IF(N213="nulová",J213,0)</f>
        <v>0</v>
      </c>
      <c r="BJ213" s="18" t="s">
        <v>80</v>
      </c>
      <c r="BK213" s="198">
        <f>ROUND(I213*H213,2)</f>
        <v>0</v>
      </c>
      <c r="BL213" s="18" t="s">
        <v>152</v>
      </c>
      <c r="BM213" s="197" t="s">
        <v>677</v>
      </c>
    </row>
    <row r="214" s="2" customFormat="1">
      <c r="A214" s="39"/>
      <c r="B214" s="40"/>
      <c r="C214" s="41"/>
      <c r="D214" s="199" t="s">
        <v>155</v>
      </c>
      <c r="E214" s="41"/>
      <c r="F214" s="200" t="s">
        <v>411</v>
      </c>
      <c r="G214" s="41"/>
      <c r="H214" s="41"/>
      <c r="I214" s="201"/>
      <c r="J214" s="41"/>
      <c r="K214" s="41"/>
      <c r="L214" s="45"/>
      <c r="M214" s="202"/>
      <c r="N214" s="203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155</v>
      </c>
      <c r="AU214" s="18" t="s">
        <v>73</v>
      </c>
    </row>
    <row r="215" s="2" customFormat="1">
      <c r="A215" s="39"/>
      <c r="B215" s="40"/>
      <c r="C215" s="41"/>
      <c r="D215" s="204" t="s">
        <v>162</v>
      </c>
      <c r="E215" s="41"/>
      <c r="F215" s="205" t="s">
        <v>412</v>
      </c>
      <c r="G215" s="41"/>
      <c r="H215" s="41"/>
      <c r="I215" s="201"/>
      <c r="J215" s="41"/>
      <c r="K215" s="41"/>
      <c r="L215" s="45"/>
      <c r="M215" s="227"/>
      <c r="N215" s="228"/>
      <c r="O215" s="229"/>
      <c r="P215" s="229"/>
      <c r="Q215" s="229"/>
      <c r="R215" s="229"/>
      <c r="S215" s="229"/>
      <c r="T215" s="230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162</v>
      </c>
      <c r="AU215" s="18" t="s">
        <v>73</v>
      </c>
    </row>
    <row r="216" s="2" customFormat="1" ht="6.96" customHeight="1">
      <c r="A216" s="39"/>
      <c r="B216" s="60"/>
      <c r="C216" s="61"/>
      <c r="D216" s="61"/>
      <c r="E216" s="61"/>
      <c r="F216" s="61"/>
      <c r="G216" s="61"/>
      <c r="H216" s="61"/>
      <c r="I216" s="61"/>
      <c r="J216" s="61"/>
      <c r="K216" s="61"/>
      <c r="L216" s="45"/>
      <c r="M216" s="39"/>
      <c r="O216" s="39"/>
      <c r="P216" s="39"/>
      <c r="Q216" s="39"/>
      <c r="R216" s="39"/>
      <c r="S216" s="39"/>
      <c r="T216" s="39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</row>
  </sheetData>
  <sheetProtection sheet="1" autoFilter="0" formatColumns="0" formatRows="0" objects="1" scenarios="1" spinCount="100000" saltValue="+bkR3fRVInbjHJ7Oi4imQi7wZaxMmZI5MZ/nVBbJZgnrvRvlNXUIQvgNThdTRCXvE/yH5YlQ9XmAnfFtXCCWHQ==" hashValue="/suuACV8qoOlpohEfegG8jZ9sJRUvJt8DZ+C1BES+QVgLl7x9pbc2J5NE0rqVp+5Xe5MeUtcgjFXd2f3KpKAdQ==" algorithmName="SHA-512" password="CC35"/>
  <autoFilter ref="C78:K215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hyperlinks>
    <hyperlink ref="F84" r:id="rId1" display="https://podminky.urs.cz/item/CS_URS_2022_01/183403112"/>
    <hyperlink ref="F87" r:id="rId2" display="https://podminky.urs.cz/item/CS_URS_2022_01/183403151"/>
    <hyperlink ref="F90" r:id="rId3" display="https://podminky.urs.cz/item/CS_URS_2022_01/183403152"/>
    <hyperlink ref="F93" r:id="rId4" display="https://podminky.urs.cz/item/CS_URS_2022_01/181451121"/>
    <hyperlink ref="F100" r:id="rId5" display="https://podminky.urs.cz/item/CS_URS_2022_01/185802113"/>
    <hyperlink ref="F107" r:id="rId6" display="https://podminky.urs.cz/item/CS_URS_2022_01/183101113"/>
    <hyperlink ref="F111" r:id="rId7" display="https://podminky.urs.cz/item/CS_URS_2022_01/183101114"/>
    <hyperlink ref="F115" r:id="rId8" display="https://podminky.urs.cz/item/CS_URS_2022_01/185802114"/>
    <hyperlink ref="F128" r:id="rId9" display="https://podminky.urs.cz/item/CS_URS_2022_01/184102111"/>
    <hyperlink ref="F132" r:id="rId10" display="https://podminky.urs.cz/item/CS_URS_2022_01/184102110"/>
    <hyperlink ref="F173" r:id="rId11" display="https://podminky.urs.cz/item/CS_URS_2022_01/184215112"/>
    <hyperlink ref="F179" r:id="rId12" display="https://podminky.urs.cz/item/CS_URS_2022_01/184813121"/>
    <hyperlink ref="F183" r:id="rId13" display="https://podminky.urs.cz/item/CS_URS_2022_01/184813133"/>
    <hyperlink ref="F187" r:id="rId14" display="https://podminky.urs.cz/item/CS_URS_2022_01/184813134"/>
    <hyperlink ref="F191" r:id="rId15" display="https://podminky.urs.cz/item/CS_URS_2022_01/184911421"/>
    <hyperlink ref="F197" r:id="rId16" display="https://podminky.urs.cz/item/CS_URS_2022_01/185804312"/>
    <hyperlink ref="F201" r:id="rId17" display="https://podminky.urs.cz/item/CS_URS_2022_01/185851121"/>
    <hyperlink ref="F204" r:id="rId18" display="https://podminky.urs.cz/item/CS_URS_2022_01/185851129"/>
    <hyperlink ref="F211" r:id="rId19" display="https://podminky.urs.cz/item/CS_URS_2022_01/348952262"/>
    <hyperlink ref="F215" r:id="rId20" display="https://podminky.urs.cz/item/CS_URS_2022_01/9982313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112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82</v>
      </c>
    </row>
    <row r="4" s="1" customFormat="1" ht="24.96" customHeight="1">
      <c r="B4" s="21"/>
      <c r="D4" s="141" t="s">
        <v>128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26.25" customHeight="1">
      <c r="B7" s="21"/>
      <c r="E7" s="144" t="str">
        <f>'Rekapitulace stavby'!K6</f>
        <v>Větrolamy TEO 2 a TEO 3, LBK 4b a IP 26, 27, 28 a 33 v k.ú. Vítonice u Znojma</v>
      </c>
      <c r="F7" s="143"/>
      <c r="G7" s="143"/>
      <c r="H7" s="143"/>
      <c r="L7" s="21"/>
    </row>
    <row r="8" s="1" customFormat="1" ht="12" customHeight="1">
      <c r="B8" s="21"/>
      <c r="D8" s="143" t="s">
        <v>129</v>
      </c>
      <c r="L8" s="21"/>
    </row>
    <row r="9" s="2" customFormat="1" ht="16.5" customHeight="1">
      <c r="A9" s="39"/>
      <c r="B9" s="45"/>
      <c r="C9" s="39"/>
      <c r="D9" s="39"/>
      <c r="E9" s="144" t="s">
        <v>609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413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678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22. 4. 2022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30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32</v>
      </c>
      <c r="E22" s="39"/>
      <c r="F22" s="39"/>
      <c r="G22" s="39"/>
      <c r="H22" s="39"/>
      <c r="I22" s="143" t="s">
        <v>26</v>
      </c>
      <c r="J22" s="134" t="s">
        <v>33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34</v>
      </c>
      <c r="F23" s="39"/>
      <c r="G23" s="39"/>
      <c r="H23" s="39"/>
      <c r="I23" s="143" t="s">
        <v>29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36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34</v>
      </c>
      <c r="F26" s="39"/>
      <c r="G26" s="39"/>
      <c r="H26" s="39"/>
      <c r="I26" s="143" t="s">
        <v>29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37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39</v>
      </c>
      <c r="E32" s="39"/>
      <c r="F32" s="39"/>
      <c r="G32" s="39"/>
      <c r="H32" s="39"/>
      <c r="I32" s="39"/>
      <c r="J32" s="154">
        <f>ROUND(J85,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41</v>
      </c>
      <c r="G34" s="39"/>
      <c r="H34" s="39"/>
      <c r="I34" s="155" t="s">
        <v>40</v>
      </c>
      <c r="J34" s="155" t="s">
        <v>42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43</v>
      </c>
      <c r="E35" s="143" t="s">
        <v>44</v>
      </c>
      <c r="F35" s="157">
        <f>ROUND((SUM(BE85:BE112)),  2)</f>
        <v>0</v>
      </c>
      <c r="G35" s="39"/>
      <c r="H35" s="39"/>
      <c r="I35" s="158">
        <v>0.20999999999999999</v>
      </c>
      <c r="J35" s="157">
        <f>ROUND(((SUM(BE85:BE112))*I35),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45</v>
      </c>
      <c r="F36" s="157">
        <f>ROUND((SUM(BF85:BF112)),  2)</f>
        <v>0</v>
      </c>
      <c r="G36" s="39"/>
      <c r="H36" s="39"/>
      <c r="I36" s="158">
        <v>0.14999999999999999</v>
      </c>
      <c r="J36" s="157">
        <f>ROUND(((SUM(BF85:BF112))*I36),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46</v>
      </c>
      <c r="F37" s="157">
        <f>ROUND((SUM(BG85:BG112)),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47</v>
      </c>
      <c r="F38" s="157">
        <f>ROUND((SUM(BH85:BH112)),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48</v>
      </c>
      <c r="F39" s="157">
        <f>ROUND((SUM(BI85:BI112)),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49</v>
      </c>
      <c r="E41" s="161"/>
      <c r="F41" s="161"/>
      <c r="G41" s="162" t="s">
        <v>50</v>
      </c>
      <c r="H41" s="163" t="s">
        <v>51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131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26.25" customHeight="1">
      <c r="A50" s="39"/>
      <c r="B50" s="40"/>
      <c r="C50" s="41"/>
      <c r="D50" s="41"/>
      <c r="E50" s="170" t="str">
        <f>E7</f>
        <v>Větrolamy TEO 2 a TEO 3, LBK 4b a IP 26, 27, 28 a 33 v k.ú. Vítonice u Znojma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129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609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413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SO-031 - 1. rok pěstební péče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Vítonice u Znojma</v>
      </c>
      <c r="G56" s="41"/>
      <c r="H56" s="41"/>
      <c r="I56" s="33" t="s">
        <v>23</v>
      </c>
      <c r="J56" s="73" t="str">
        <f>IF(J14="","",J14)</f>
        <v>22. 4. 2022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25</v>
      </c>
      <c r="D58" s="41"/>
      <c r="E58" s="41"/>
      <c r="F58" s="28" t="str">
        <f>E17</f>
        <v>ČR-Státní pozemkový úřad</v>
      </c>
      <c r="G58" s="41"/>
      <c r="H58" s="41"/>
      <c r="I58" s="33" t="s">
        <v>32</v>
      </c>
      <c r="J58" s="37" t="str">
        <f>E23</f>
        <v>AGROPROJEKT PSO s.r.o.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5.65" customHeight="1">
      <c r="A59" s="39"/>
      <c r="B59" s="40"/>
      <c r="C59" s="33" t="s">
        <v>30</v>
      </c>
      <c r="D59" s="41"/>
      <c r="E59" s="41"/>
      <c r="F59" s="28" t="str">
        <f>IF(E20="","",E20)</f>
        <v>Vyplň údaj</v>
      </c>
      <c r="G59" s="41"/>
      <c r="H59" s="41"/>
      <c r="I59" s="33" t="s">
        <v>36</v>
      </c>
      <c r="J59" s="37" t="str">
        <f>E26</f>
        <v>AGROPROJEKT PSO s.r.o.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132</v>
      </c>
      <c r="D61" s="172"/>
      <c r="E61" s="172"/>
      <c r="F61" s="172"/>
      <c r="G61" s="172"/>
      <c r="H61" s="172"/>
      <c r="I61" s="172"/>
      <c r="J61" s="173" t="s">
        <v>133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71</v>
      </c>
      <c r="D63" s="41"/>
      <c r="E63" s="41"/>
      <c r="F63" s="41"/>
      <c r="G63" s="41"/>
      <c r="H63" s="41"/>
      <c r="I63" s="41"/>
      <c r="J63" s="103">
        <f>J85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134</v>
      </c>
    </row>
    <row r="64" s="2" customFormat="1" ht="21.84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4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6.96" customHeight="1">
      <c r="A65" s="39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14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9" s="2" customFormat="1" ht="6.96" customHeight="1">
      <c r="A69" s="39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4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4.96" customHeight="1">
      <c r="A70" s="39"/>
      <c r="B70" s="40"/>
      <c r="C70" s="24" t="s">
        <v>135</v>
      </c>
      <c r="D70" s="41"/>
      <c r="E70" s="41"/>
      <c r="F70" s="41"/>
      <c r="G70" s="41"/>
      <c r="H70" s="41"/>
      <c r="I70" s="41"/>
      <c r="J70" s="41"/>
      <c r="K70" s="41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16</v>
      </c>
      <c r="D72" s="41"/>
      <c r="E72" s="41"/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6.25" customHeight="1">
      <c r="A73" s="39"/>
      <c r="B73" s="40"/>
      <c r="C73" s="41"/>
      <c r="D73" s="41"/>
      <c r="E73" s="170" t="str">
        <f>E7</f>
        <v>Větrolamy TEO 2 a TEO 3, LBK 4b a IP 26, 27, 28 a 33 v k.ú. Vítonice u Znojma</v>
      </c>
      <c r="F73" s="33"/>
      <c r="G73" s="33"/>
      <c r="H73" s="33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1" customFormat="1" ht="12" customHeight="1">
      <c r="B74" s="22"/>
      <c r="C74" s="33" t="s">
        <v>129</v>
      </c>
      <c r="D74" s="23"/>
      <c r="E74" s="23"/>
      <c r="F74" s="23"/>
      <c r="G74" s="23"/>
      <c r="H74" s="23"/>
      <c r="I74" s="23"/>
      <c r="J74" s="23"/>
      <c r="K74" s="23"/>
      <c r="L74" s="21"/>
    </row>
    <row r="75" s="2" customFormat="1" ht="16.5" customHeight="1">
      <c r="A75" s="39"/>
      <c r="B75" s="40"/>
      <c r="C75" s="41"/>
      <c r="D75" s="41"/>
      <c r="E75" s="170" t="s">
        <v>609</v>
      </c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413</v>
      </c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70" t="str">
        <f>E11</f>
        <v>SO-031 - 1. rok pěstební péče</v>
      </c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21</v>
      </c>
      <c r="D79" s="41"/>
      <c r="E79" s="41"/>
      <c r="F79" s="28" t="str">
        <f>F14</f>
        <v>Vítonice u Znojma</v>
      </c>
      <c r="G79" s="41"/>
      <c r="H79" s="41"/>
      <c r="I79" s="33" t="s">
        <v>23</v>
      </c>
      <c r="J79" s="73" t="str">
        <f>IF(J14="","",J14)</f>
        <v>22. 4. 2022</v>
      </c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25.65" customHeight="1">
      <c r="A81" s="39"/>
      <c r="B81" s="40"/>
      <c r="C81" s="33" t="s">
        <v>25</v>
      </c>
      <c r="D81" s="41"/>
      <c r="E81" s="41"/>
      <c r="F81" s="28" t="str">
        <f>E17</f>
        <v>ČR-Státní pozemkový úřad</v>
      </c>
      <c r="G81" s="41"/>
      <c r="H81" s="41"/>
      <c r="I81" s="33" t="s">
        <v>32</v>
      </c>
      <c r="J81" s="37" t="str">
        <f>E23</f>
        <v>AGROPROJEKT PSO s.r.o.</v>
      </c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5.65" customHeight="1">
      <c r="A82" s="39"/>
      <c r="B82" s="40"/>
      <c r="C82" s="33" t="s">
        <v>30</v>
      </c>
      <c r="D82" s="41"/>
      <c r="E82" s="41"/>
      <c r="F82" s="28" t="str">
        <f>IF(E20="","",E20)</f>
        <v>Vyplň údaj</v>
      </c>
      <c r="G82" s="41"/>
      <c r="H82" s="41"/>
      <c r="I82" s="33" t="s">
        <v>36</v>
      </c>
      <c r="J82" s="37" t="str">
        <f>E26</f>
        <v>AGROPROJEKT PSO s.r.o.</v>
      </c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0.32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9" customFormat="1" ht="29.28" customHeight="1">
      <c r="A84" s="175"/>
      <c r="B84" s="176"/>
      <c r="C84" s="177" t="s">
        <v>136</v>
      </c>
      <c r="D84" s="178" t="s">
        <v>58</v>
      </c>
      <c r="E84" s="178" t="s">
        <v>54</v>
      </c>
      <c r="F84" s="178" t="s">
        <v>55</v>
      </c>
      <c r="G84" s="178" t="s">
        <v>137</v>
      </c>
      <c r="H84" s="178" t="s">
        <v>138</v>
      </c>
      <c r="I84" s="178" t="s">
        <v>139</v>
      </c>
      <c r="J84" s="178" t="s">
        <v>133</v>
      </c>
      <c r="K84" s="179" t="s">
        <v>140</v>
      </c>
      <c r="L84" s="180"/>
      <c r="M84" s="93" t="s">
        <v>19</v>
      </c>
      <c r="N84" s="94" t="s">
        <v>43</v>
      </c>
      <c r="O84" s="94" t="s">
        <v>141</v>
      </c>
      <c r="P84" s="94" t="s">
        <v>142</v>
      </c>
      <c r="Q84" s="94" t="s">
        <v>143</v>
      </c>
      <c r="R84" s="94" t="s">
        <v>144</v>
      </c>
      <c r="S84" s="94" t="s">
        <v>145</v>
      </c>
      <c r="T84" s="95" t="s">
        <v>146</v>
      </c>
      <c r="U84" s="175"/>
      <c r="V84" s="175"/>
      <c r="W84" s="175"/>
      <c r="X84" s="175"/>
      <c r="Y84" s="175"/>
      <c r="Z84" s="175"/>
      <c r="AA84" s="175"/>
      <c r="AB84" s="175"/>
      <c r="AC84" s="175"/>
      <c r="AD84" s="175"/>
      <c r="AE84" s="175"/>
    </row>
    <row r="85" s="2" customFormat="1" ht="22.8" customHeight="1">
      <c r="A85" s="39"/>
      <c r="B85" s="40"/>
      <c r="C85" s="100" t="s">
        <v>147</v>
      </c>
      <c r="D85" s="41"/>
      <c r="E85" s="41"/>
      <c r="F85" s="41"/>
      <c r="G85" s="41"/>
      <c r="H85" s="41"/>
      <c r="I85" s="41"/>
      <c r="J85" s="181">
        <f>BK85</f>
        <v>0</v>
      </c>
      <c r="K85" s="41"/>
      <c r="L85" s="45"/>
      <c r="M85" s="96"/>
      <c r="N85" s="182"/>
      <c r="O85" s="97"/>
      <c r="P85" s="183">
        <f>SUM(P86:P112)</f>
        <v>0</v>
      </c>
      <c r="Q85" s="97"/>
      <c r="R85" s="183">
        <f>SUM(R86:R112)</f>
        <v>0.021800000000000003</v>
      </c>
      <c r="S85" s="97"/>
      <c r="T85" s="184">
        <f>SUM(T86:T112)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72</v>
      </c>
      <c r="AU85" s="18" t="s">
        <v>134</v>
      </c>
      <c r="BK85" s="185">
        <f>SUM(BK86:BK112)</f>
        <v>0</v>
      </c>
    </row>
    <row r="86" s="2" customFormat="1" ht="24.15" customHeight="1">
      <c r="A86" s="39"/>
      <c r="B86" s="40"/>
      <c r="C86" s="186" t="s">
        <v>80</v>
      </c>
      <c r="D86" s="186" t="s">
        <v>148</v>
      </c>
      <c r="E86" s="187" t="s">
        <v>415</v>
      </c>
      <c r="F86" s="188" t="s">
        <v>416</v>
      </c>
      <c r="G86" s="189" t="s">
        <v>417</v>
      </c>
      <c r="H86" s="190">
        <v>3.1850000000000001</v>
      </c>
      <c r="I86" s="191"/>
      <c r="J86" s="192">
        <f>ROUND(I86*H86,2)</f>
        <v>0</v>
      </c>
      <c r="K86" s="188" t="s">
        <v>159</v>
      </c>
      <c r="L86" s="45"/>
      <c r="M86" s="193" t="s">
        <v>19</v>
      </c>
      <c r="N86" s="194" t="s">
        <v>44</v>
      </c>
      <c r="O86" s="85"/>
      <c r="P86" s="195">
        <f>O86*H86</f>
        <v>0</v>
      </c>
      <c r="Q86" s="195">
        <v>0</v>
      </c>
      <c r="R86" s="195">
        <f>Q86*H86</f>
        <v>0</v>
      </c>
      <c r="S86" s="195">
        <v>0</v>
      </c>
      <c r="T86" s="196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197" t="s">
        <v>152</v>
      </c>
      <c r="AT86" s="197" t="s">
        <v>148</v>
      </c>
      <c r="AU86" s="197" t="s">
        <v>73</v>
      </c>
      <c r="AY86" s="18" t="s">
        <v>153</v>
      </c>
      <c r="BE86" s="198">
        <f>IF(N86="základní",J86,0)</f>
        <v>0</v>
      </c>
      <c r="BF86" s="198">
        <f>IF(N86="snížená",J86,0)</f>
        <v>0</v>
      </c>
      <c r="BG86" s="198">
        <f>IF(N86="zákl. přenesená",J86,0)</f>
        <v>0</v>
      </c>
      <c r="BH86" s="198">
        <f>IF(N86="sníž. přenesená",J86,0)</f>
        <v>0</v>
      </c>
      <c r="BI86" s="198">
        <f>IF(N86="nulová",J86,0)</f>
        <v>0</v>
      </c>
      <c r="BJ86" s="18" t="s">
        <v>80</v>
      </c>
      <c r="BK86" s="198">
        <f>ROUND(I86*H86,2)</f>
        <v>0</v>
      </c>
      <c r="BL86" s="18" t="s">
        <v>152</v>
      </c>
      <c r="BM86" s="197" t="s">
        <v>679</v>
      </c>
    </row>
    <row r="87" s="2" customFormat="1">
      <c r="A87" s="39"/>
      <c r="B87" s="40"/>
      <c r="C87" s="41"/>
      <c r="D87" s="199" t="s">
        <v>155</v>
      </c>
      <c r="E87" s="41"/>
      <c r="F87" s="200" t="s">
        <v>419</v>
      </c>
      <c r="G87" s="41"/>
      <c r="H87" s="41"/>
      <c r="I87" s="201"/>
      <c r="J87" s="41"/>
      <c r="K87" s="41"/>
      <c r="L87" s="45"/>
      <c r="M87" s="202"/>
      <c r="N87" s="203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155</v>
      </c>
      <c r="AU87" s="18" t="s">
        <v>73</v>
      </c>
    </row>
    <row r="88" s="2" customFormat="1">
      <c r="A88" s="39"/>
      <c r="B88" s="40"/>
      <c r="C88" s="41"/>
      <c r="D88" s="204" t="s">
        <v>162</v>
      </c>
      <c r="E88" s="41"/>
      <c r="F88" s="205" t="s">
        <v>420</v>
      </c>
      <c r="G88" s="41"/>
      <c r="H88" s="41"/>
      <c r="I88" s="201"/>
      <c r="J88" s="41"/>
      <c r="K88" s="41"/>
      <c r="L88" s="45"/>
      <c r="M88" s="202"/>
      <c r="N88" s="203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162</v>
      </c>
      <c r="AU88" s="18" t="s">
        <v>73</v>
      </c>
    </row>
    <row r="89" s="10" customFormat="1">
      <c r="A89" s="10"/>
      <c r="B89" s="206"/>
      <c r="C89" s="207"/>
      <c r="D89" s="199" t="s">
        <v>181</v>
      </c>
      <c r="E89" s="208" t="s">
        <v>19</v>
      </c>
      <c r="F89" s="209" t="s">
        <v>680</v>
      </c>
      <c r="G89" s="207"/>
      <c r="H89" s="210">
        <v>3.1850000000000001</v>
      </c>
      <c r="I89" s="211"/>
      <c r="J89" s="207"/>
      <c r="K89" s="207"/>
      <c r="L89" s="212"/>
      <c r="M89" s="213"/>
      <c r="N89" s="214"/>
      <c r="O89" s="214"/>
      <c r="P89" s="214"/>
      <c r="Q89" s="214"/>
      <c r="R89" s="214"/>
      <c r="S89" s="214"/>
      <c r="T89" s="215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T89" s="216" t="s">
        <v>181</v>
      </c>
      <c r="AU89" s="216" t="s">
        <v>73</v>
      </c>
      <c r="AV89" s="10" t="s">
        <v>82</v>
      </c>
      <c r="AW89" s="10" t="s">
        <v>35</v>
      </c>
      <c r="AX89" s="10" t="s">
        <v>80</v>
      </c>
      <c r="AY89" s="216" t="s">
        <v>153</v>
      </c>
    </row>
    <row r="90" s="2" customFormat="1" ht="33" customHeight="1">
      <c r="A90" s="39"/>
      <c r="B90" s="40"/>
      <c r="C90" s="186" t="s">
        <v>82</v>
      </c>
      <c r="D90" s="186" t="s">
        <v>148</v>
      </c>
      <c r="E90" s="187" t="s">
        <v>422</v>
      </c>
      <c r="F90" s="188" t="s">
        <v>423</v>
      </c>
      <c r="G90" s="189" t="s">
        <v>151</v>
      </c>
      <c r="H90" s="190">
        <v>3888</v>
      </c>
      <c r="I90" s="191"/>
      <c r="J90" s="192">
        <f>ROUND(I90*H90,2)</f>
        <v>0</v>
      </c>
      <c r="K90" s="188" t="s">
        <v>159</v>
      </c>
      <c r="L90" s="45"/>
      <c r="M90" s="193" t="s">
        <v>19</v>
      </c>
      <c r="N90" s="194" t="s">
        <v>44</v>
      </c>
      <c r="O90" s="85"/>
      <c r="P90" s="195">
        <f>O90*H90</f>
        <v>0</v>
      </c>
      <c r="Q90" s="195">
        <v>0</v>
      </c>
      <c r="R90" s="195">
        <f>Q90*H90</f>
        <v>0</v>
      </c>
      <c r="S90" s="195">
        <v>0</v>
      </c>
      <c r="T90" s="196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197" t="s">
        <v>152</v>
      </c>
      <c r="AT90" s="197" t="s">
        <v>148</v>
      </c>
      <c r="AU90" s="197" t="s">
        <v>73</v>
      </c>
      <c r="AY90" s="18" t="s">
        <v>153</v>
      </c>
      <c r="BE90" s="198">
        <f>IF(N90="základní",J90,0)</f>
        <v>0</v>
      </c>
      <c r="BF90" s="198">
        <f>IF(N90="snížená",J90,0)</f>
        <v>0</v>
      </c>
      <c r="BG90" s="198">
        <f>IF(N90="zákl. přenesená",J90,0)</f>
        <v>0</v>
      </c>
      <c r="BH90" s="198">
        <f>IF(N90="sníž. přenesená",J90,0)</f>
        <v>0</v>
      </c>
      <c r="BI90" s="198">
        <f>IF(N90="nulová",J90,0)</f>
        <v>0</v>
      </c>
      <c r="BJ90" s="18" t="s">
        <v>80</v>
      </c>
      <c r="BK90" s="198">
        <f>ROUND(I90*H90,2)</f>
        <v>0</v>
      </c>
      <c r="BL90" s="18" t="s">
        <v>152</v>
      </c>
      <c r="BM90" s="197" t="s">
        <v>681</v>
      </c>
    </row>
    <row r="91" s="2" customFormat="1">
      <c r="A91" s="39"/>
      <c r="B91" s="40"/>
      <c r="C91" s="41"/>
      <c r="D91" s="199" t="s">
        <v>155</v>
      </c>
      <c r="E91" s="41"/>
      <c r="F91" s="200" t="s">
        <v>425</v>
      </c>
      <c r="G91" s="41"/>
      <c r="H91" s="41"/>
      <c r="I91" s="201"/>
      <c r="J91" s="41"/>
      <c r="K91" s="41"/>
      <c r="L91" s="45"/>
      <c r="M91" s="202"/>
      <c r="N91" s="203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155</v>
      </c>
      <c r="AU91" s="18" t="s">
        <v>73</v>
      </c>
    </row>
    <row r="92" s="2" customFormat="1">
      <c r="A92" s="39"/>
      <c r="B92" s="40"/>
      <c r="C92" s="41"/>
      <c r="D92" s="204" t="s">
        <v>162</v>
      </c>
      <c r="E92" s="41"/>
      <c r="F92" s="205" t="s">
        <v>426</v>
      </c>
      <c r="G92" s="41"/>
      <c r="H92" s="41"/>
      <c r="I92" s="201"/>
      <c r="J92" s="41"/>
      <c r="K92" s="41"/>
      <c r="L92" s="45"/>
      <c r="M92" s="202"/>
      <c r="N92" s="203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162</v>
      </c>
      <c r="AU92" s="18" t="s">
        <v>73</v>
      </c>
    </row>
    <row r="93" s="10" customFormat="1">
      <c r="A93" s="10"/>
      <c r="B93" s="206"/>
      <c r="C93" s="207"/>
      <c r="D93" s="199" t="s">
        <v>181</v>
      </c>
      <c r="E93" s="208" t="s">
        <v>19</v>
      </c>
      <c r="F93" s="209" t="s">
        <v>682</v>
      </c>
      <c r="G93" s="207"/>
      <c r="H93" s="210">
        <v>3888</v>
      </c>
      <c r="I93" s="211"/>
      <c r="J93" s="207"/>
      <c r="K93" s="207"/>
      <c r="L93" s="212"/>
      <c r="M93" s="213"/>
      <c r="N93" s="214"/>
      <c r="O93" s="214"/>
      <c r="P93" s="214"/>
      <c r="Q93" s="214"/>
      <c r="R93" s="214"/>
      <c r="S93" s="214"/>
      <c r="T93" s="215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T93" s="216" t="s">
        <v>181</v>
      </c>
      <c r="AU93" s="216" t="s">
        <v>73</v>
      </c>
      <c r="AV93" s="10" t="s">
        <v>82</v>
      </c>
      <c r="AW93" s="10" t="s">
        <v>35</v>
      </c>
      <c r="AX93" s="10" t="s">
        <v>80</v>
      </c>
      <c r="AY93" s="216" t="s">
        <v>153</v>
      </c>
    </row>
    <row r="94" s="2" customFormat="1" ht="16.5" customHeight="1">
      <c r="A94" s="39"/>
      <c r="B94" s="40"/>
      <c r="C94" s="186" t="s">
        <v>164</v>
      </c>
      <c r="D94" s="186" t="s">
        <v>148</v>
      </c>
      <c r="E94" s="187" t="s">
        <v>428</v>
      </c>
      <c r="F94" s="188" t="s">
        <v>429</v>
      </c>
      <c r="G94" s="189" t="s">
        <v>207</v>
      </c>
      <c r="H94" s="190">
        <v>1090</v>
      </c>
      <c r="I94" s="191"/>
      <c r="J94" s="192">
        <f>ROUND(I94*H94,2)</f>
        <v>0</v>
      </c>
      <c r="K94" s="188" t="s">
        <v>159</v>
      </c>
      <c r="L94" s="45"/>
      <c r="M94" s="193" t="s">
        <v>19</v>
      </c>
      <c r="N94" s="194" t="s">
        <v>44</v>
      </c>
      <c r="O94" s="85"/>
      <c r="P94" s="195">
        <f>O94*H94</f>
        <v>0</v>
      </c>
      <c r="Q94" s="195">
        <v>2.0000000000000002E-05</v>
      </c>
      <c r="R94" s="195">
        <f>Q94*H94</f>
        <v>0.021800000000000003</v>
      </c>
      <c r="S94" s="195">
        <v>0</v>
      </c>
      <c r="T94" s="196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197" t="s">
        <v>152</v>
      </c>
      <c r="AT94" s="197" t="s">
        <v>148</v>
      </c>
      <c r="AU94" s="197" t="s">
        <v>73</v>
      </c>
      <c r="AY94" s="18" t="s">
        <v>153</v>
      </c>
      <c r="BE94" s="198">
        <f>IF(N94="základní",J94,0)</f>
        <v>0</v>
      </c>
      <c r="BF94" s="198">
        <f>IF(N94="snížená",J94,0)</f>
        <v>0</v>
      </c>
      <c r="BG94" s="198">
        <f>IF(N94="zákl. přenesená",J94,0)</f>
        <v>0</v>
      </c>
      <c r="BH94" s="198">
        <f>IF(N94="sníž. přenesená",J94,0)</f>
        <v>0</v>
      </c>
      <c r="BI94" s="198">
        <f>IF(N94="nulová",J94,0)</f>
        <v>0</v>
      </c>
      <c r="BJ94" s="18" t="s">
        <v>80</v>
      </c>
      <c r="BK94" s="198">
        <f>ROUND(I94*H94,2)</f>
        <v>0</v>
      </c>
      <c r="BL94" s="18" t="s">
        <v>152</v>
      </c>
      <c r="BM94" s="197" t="s">
        <v>683</v>
      </c>
    </row>
    <row r="95" s="2" customFormat="1">
      <c r="A95" s="39"/>
      <c r="B95" s="40"/>
      <c r="C95" s="41"/>
      <c r="D95" s="199" t="s">
        <v>155</v>
      </c>
      <c r="E95" s="41"/>
      <c r="F95" s="200" t="s">
        <v>431</v>
      </c>
      <c r="G95" s="41"/>
      <c r="H95" s="41"/>
      <c r="I95" s="201"/>
      <c r="J95" s="41"/>
      <c r="K95" s="41"/>
      <c r="L95" s="45"/>
      <c r="M95" s="202"/>
      <c r="N95" s="203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155</v>
      </c>
      <c r="AU95" s="18" t="s">
        <v>73</v>
      </c>
    </row>
    <row r="96" s="2" customFormat="1">
      <c r="A96" s="39"/>
      <c r="B96" s="40"/>
      <c r="C96" s="41"/>
      <c r="D96" s="204" t="s">
        <v>162</v>
      </c>
      <c r="E96" s="41"/>
      <c r="F96" s="205" t="s">
        <v>432</v>
      </c>
      <c r="G96" s="41"/>
      <c r="H96" s="41"/>
      <c r="I96" s="201"/>
      <c r="J96" s="41"/>
      <c r="K96" s="41"/>
      <c r="L96" s="45"/>
      <c r="M96" s="202"/>
      <c r="N96" s="203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162</v>
      </c>
      <c r="AU96" s="18" t="s">
        <v>73</v>
      </c>
    </row>
    <row r="97" s="10" customFormat="1">
      <c r="A97" s="10"/>
      <c r="B97" s="206"/>
      <c r="C97" s="207"/>
      <c r="D97" s="199" t="s">
        <v>181</v>
      </c>
      <c r="E97" s="208" t="s">
        <v>19</v>
      </c>
      <c r="F97" s="209" t="s">
        <v>684</v>
      </c>
      <c r="G97" s="207"/>
      <c r="H97" s="210">
        <v>1090</v>
      </c>
      <c r="I97" s="211"/>
      <c r="J97" s="207"/>
      <c r="K97" s="207"/>
      <c r="L97" s="212"/>
      <c r="M97" s="213"/>
      <c r="N97" s="214"/>
      <c r="O97" s="214"/>
      <c r="P97" s="214"/>
      <c r="Q97" s="214"/>
      <c r="R97" s="214"/>
      <c r="S97" s="214"/>
      <c r="T97" s="215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T97" s="216" t="s">
        <v>181</v>
      </c>
      <c r="AU97" s="216" t="s">
        <v>73</v>
      </c>
      <c r="AV97" s="10" t="s">
        <v>82</v>
      </c>
      <c r="AW97" s="10" t="s">
        <v>35</v>
      </c>
      <c r="AX97" s="10" t="s">
        <v>80</v>
      </c>
      <c r="AY97" s="216" t="s">
        <v>153</v>
      </c>
    </row>
    <row r="98" s="2" customFormat="1" ht="24.15" customHeight="1">
      <c r="A98" s="39"/>
      <c r="B98" s="40"/>
      <c r="C98" s="186" t="s">
        <v>152</v>
      </c>
      <c r="D98" s="186" t="s">
        <v>148</v>
      </c>
      <c r="E98" s="187" t="s">
        <v>434</v>
      </c>
      <c r="F98" s="188" t="s">
        <v>435</v>
      </c>
      <c r="G98" s="189" t="s">
        <v>207</v>
      </c>
      <c r="H98" s="190">
        <v>6220</v>
      </c>
      <c r="I98" s="191"/>
      <c r="J98" s="192">
        <f>ROUND(I98*H98,2)</f>
        <v>0</v>
      </c>
      <c r="K98" s="188" t="s">
        <v>159</v>
      </c>
      <c r="L98" s="45"/>
      <c r="M98" s="193" t="s">
        <v>19</v>
      </c>
      <c r="N98" s="194" t="s">
        <v>44</v>
      </c>
      <c r="O98" s="85"/>
      <c r="P98" s="195">
        <f>O98*H98</f>
        <v>0</v>
      </c>
      <c r="Q98" s="195">
        <v>0</v>
      </c>
      <c r="R98" s="195">
        <f>Q98*H98</f>
        <v>0</v>
      </c>
      <c r="S98" s="195">
        <v>0</v>
      </c>
      <c r="T98" s="196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197" t="s">
        <v>152</v>
      </c>
      <c r="AT98" s="197" t="s">
        <v>148</v>
      </c>
      <c r="AU98" s="197" t="s">
        <v>73</v>
      </c>
      <c r="AY98" s="18" t="s">
        <v>153</v>
      </c>
      <c r="BE98" s="198">
        <f>IF(N98="základní",J98,0)</f>
        <v>0</v>
      </c>
      <c r="BF98" s="198">
        <f>IF(N98="snížená",J98,0)</f>
        <v>0</v>
      </c>
      <c r="BG98" s="198">
        <f>IF(N98="zákl. přenesená",J98,0)</f>
        <v>0</v>
      </c>
      <c r="BH98" s="198">
        <f>IF(N98="sníž. přenesená",J98,0)</f>
        <v>0</v>
      </c>
      <c r="BI98" s="198">
        <f>IF(N98="nulová",J98,0)</f>
        <v>0</v>
      </c>
      <c r="BJ98" s="18" t="s">
        <v>80</v>
      </c>
      <c r="BK98" s="198">
        <f>ROUND(I98*H98,2)</f>
        <v>0</v>
      </c>
      <c r="BL98" s="18" t="s">
        <v>152</v>
      </c>
      <c r="BM98" s="197" t="s">
        <v>685</v>
      </c>
    </row>
    <row r="99" s="2" customFormat="1">
      <c r="A99" s="39"/>
      <c r="B99" s="40"/>
      <c r="C99" s="41"/>
      <c r="D99" s="199" t="s">
        <v>155</v>
      </c>
      <c r="E99" s="41"/>
      <c r="F99" s="200" t="s">
        <v>437</v>
      </c>
      <c r="G99" s="41"/>
      <c r="H99" s="41"/>
      <c r="I99" s="201"/>
      <c r="J99" s="41"/>
      <c r="K99" s="41"/>
      <c r="L99" s="45"/>
      <c r="M99" s="202"/>
      <c r="N99" s="203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155</v>
      </c>
      <c r="AU99" s="18" t="s">
        <v>73</v>
      </c>
    </row>
    <row r="100" s="2" customFormat="1">
      <c r="A100" s="39"/>
      <c r="B100" s="40"/>
      <c r="C100" s="41"/>
      <c r="D100" s="204" t="s">
        <v>162</v>
      </c>
      <c r="E100" s="41"/>
      <c r="F100" s="205" t="s">
        <v>438</v>
      </c>
      <c r="G100" s="41"/>
      <c r="H100" s="41"/>
      <c r="I100" s="201"/>
      <c r="J100" s="41"/>
      <c r="K100" s="41"/>
      <c r="L100" s="45"/>
      <c r="M100" s="202"/>
      <c r="N100" s="203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162</v>
      </c>
      <c r="AU100" s="18" t="s">
        <v>73</v>
      </c>
    </row>
    <row r="101" s="10" customFormat="1">
      <c r="A101" s="10"/>
      <c r="B101" s="206"/>
      <c r="C101" s="207"/>
      <c r="D101" s="199" t="s">
        <v>181</v>
      </c>
      <c r="E101" s="208" t="s">
        <v>19</v>
      </c>
      <c r="F101" s="209" t="s">
        <v>686</v>
      </c>
      <c r="G101" s="207"/>
      <c r="H101" s="210">
        <v>6220</v>
      </c>
      <c r="I101" s="211"/>
      <c r="J101" s="207"/>
      <c r="K101" s="207"/>
      <c r="L101" s="212"/>
      <c r="M101" s="213"/>
      <c r="N101" s="214"/>
      <c r="O101" s="214"/>
      <c r="P101" s="214"/>
      <c r="Q101" s="214"/>
      <c r="R101" s="214"/>
      <c r="S101" s="214"/>
      <c r="T101" s="215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T101" s="216" t="s">
        <v>181</v>
      </c>
      <c r="AU101" s="216" t="s">
        <v>73</v>
      </c>
      <c r="AV101" s="10" t="s">
        <v>82</v>
      </c>
      <c r="AW101" s="10" t="s">
        <v>35</v>
      </c>
      <c r="AX101" s="10" t="s">
        <v>80</v>
      </c>
      <c r="AY101" s="216" t="s">
        <v>153</v>
      </c>
    </row>
    <row r="102" s="2" customFormat="1" ht="16.5" customHeight="1">
      <c r="A102" s="39"/>
      <c r="B102" s="40"/>
      <c r="C102" s="186" t="s">
        <v>175</v>
      </c>
      <c r="D102" s="186" t="s">
        <v>148</v>
      </c>
      <c r="E102" s="187" t="s">
        <v>374</v>
      </c>
      <c r="F102" s="188" t="s">
        <v>375</v>
      </c>
      <c r="G102" s="189" t="s">
        <v>369</v>
      </c>
      <c r="H102" s="190">
        <v>420</v>
      </c>
      <c r="I102" s="191"/>
      <c r="J102" s="192">
        <f>ROUND(I102*H102,2)</f>
        <v>0</v>
      </c>
      <c r="K102" s="188" t="s">
        <v>159</v>
      </c>
      <c r="L102" s="45"/>
      <c r="M102" s="193" t="s">
        <v>19</v>
      </c>
      <c r="N102" s="194" t="s">
        <v>44</v>
      </c>
      <c r="O102" s="85"/>
      <c r="P102" s="195">
        <f>O102*H102</f>
        <v>0</v>
      </c>
      <c r="Q102" s="195">
        <v>0</v>
      </c>
      <c r="R102" s="195">
        <f>Q102*H102</f>
        <v>0</v>
      </c>
      <c r="S102" s="195">
        <v>0</v>
      </c>
      <c r="T102" s="196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197" t="s">
        <v>152</v>
      </c>
      <c r="AT102" s="197" t="s">
        <v>148</v>
      </c>
      <c r="AU102" s="197" t="s">
        <v>73</v>
      </c>
      <c r="AY102" s="18" t="s">
        <v>153</v>
      </c>
      <c r="BE102" s="198">
        <f>IF(N102="základní",J102,0)</f>
        <v>0</v>
      </c>
      <c r="BF102" s="198">
        <f>IF(N102="snížená",J102,0)</f>
        <v>0</v>
      </c>
      <c r="BG102" s="198">
        <f>IF(N102="zákl. přenesená",J102,0)</f>
        <v>0</v>
      </c>
      <c r="BH102" s="198">
        <f>IF(N102="sníž. přenesená",J102,0)</f>
        <v>0</v>
      </c>
      <c r="BI102" s="198">
        <f>IF(N102="nulová",J102,0)</f>
        <v>0</v>
      </c>
      <c r="BJ102" s="18" t="s">
        <v>80</v>
      </c>
      <c r="BK102" s="198">
        <f>ROUND(I102*H102,2)</f>
        <v>0</v>
      </c>
      <c r="BL102" s="18" t="s">
        <v>152</v>
      </c>
      <c r="BM102" s="197" t="s">
        <v>687</v>
      </c>
    </row>
    <row r="103" s="2" customFormat="1">
      <c r="A103" s="39"/>
      <c r="B103" s="40"/>
      <c r="C103" s="41"/>
      <c r="D103" s="199" t="s">
        <v>155</v>
      </c>
      <c r="E103" s="41"/>
      <c r="F103" s="200" t="s">
        <v>377</v>
      </c>
      <c r="G103" s="41"/>
      <c r="H103" s="41"/>
      <c r="I103" s="201"/>
      <c r="J103" s="41"/>
      <c r="K103" s="41"/>
      <c r="L103" s="45"/>
      <c r="M103" s="202"/>
      <c r="N103" s="203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155</v>
      </c>
      <c r="AU103" s="18" t="s">
        <v>73</v>
      </c>
    </row>
    <row r="104" s="2" customFormat="1">
      <c r="A104" s="39"/>
      <c r="B104" s="40"/>
      <c r="C104" s="41"/>
      <c r="D104" s="204" t="s">
        <v>162</v>
      </c>
      <c r="E104" s="41"/>
      <c r="F104" s="205" t="s">
        <v>378</v>
      </c>
      <c r="G104" s="41"/>
      <c r="H104" s="41"/>
      <c r="I104" s="201"/>
      <c r="J104" s="41"/>
      <c r="K104" s="41"/>
      <c r="L104" s="45"/>
      <c r="M104" s="202"/>
      <c r="N104" s="203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162</v>
      </c>
      <c r="AU104" s="18" t="s">
        <v>73</v>
      </c>
    </row>
    <row r="105" s="10" customFormat="1">
      <c r="A105" s="10"/>
      <c r="B105" s="206"/>
      <c r="C105" s="207"/>
      <c r="D105" s="199" t="s">
        <v>181</v>
      </c>
      <c r="E105" s="208" t="s">
        <v>19</v>
      </c>
      <c r="F105" s="209" t="s">
        <v>688</v>
      </c>
      <c r="G105" s="207"/>
      <c r="H105" s="210">
        <v>420</v>
      </c>
      <c r="I105" s="211"/>
      <c r="J105" s="207"/>
      <c r="K105" s="207"/>
      <c r="L105" s="212"/>
      <c r="M105" s="213"/>
      <c r="N105" s="214"/>
      <c r="O105" s="214"/>
      <c r="P105" s="214"/>
      <c r="Q105" s="214"/>
      <c r="R105" s="214"/>
      <c r="S105" s="214"/>
      <c r="T105" s="215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T105" s="216" t="s">
        <v>181</v>
      </c>
      <c r="AU105" s="216" t="s">
        <v>73</v>
      </c>
      <c r="AV105" s="10" t="s">
        <v>82</v>
      </c>
      <c r="AW105" s="10" t="s">
        <v>35</v>
      </c>
      <c r="AX105" s="10" t="s">
        <v>80</v>
      </c>
      <c r="AY105" s="216" t="s">
        <v>153</v>
      </c>
    </row>
    <row r="106" s="2" customFormat="1" ht="21.75" customHeight="1">
      <c r="A106" s="39"/>
      <c r="B106" s="40"/>
      <c r="C106" s="186" t="s">
        <v>183</v>
      </c>
      <c r="D106" s="186" t="s">
        <v>148</v>
      </c>
      <c r="E106" s="187" t="s">
        <v>381</v>
      </c>
      <c r="F106" s="188" t="s">
        <v>382</v>
      </c>
      <c r="G106" s="189" t="s">
        <v>369</v>
      </c>
      <c r="H106" s="190">
        <v>420</v>
      </c>
      <c r="I106" s="191"/>
      <c r="J106" s="192">
        <f>ROUND(I106*H106,2)</f>
        <v>0</v>
      </c>
      <c r="K106" s="188" t="s">
        <v>159</v>
      </c>
      <c r="L106" s="45"/>
      <c r="M106" s="193" t="s">
        <v>19</v>
      </c>
      <c r="N106" s="194" t="s">
        <v>44</v>
      </c>
      <c r="O106" s="85"/>
      <c r="P106" s="195">
        <f>O106*H106</f>
        <v>0</v>
      </c>
      <c r="Q106" s="195">
        <v>0</v>
      </c>
      <c r="R106" s="195">
        <f>Q106*H106</f>
        <v>0</v>
      </c>
      <c r="S106" s="195">
        <v>0</v>
      </c>
      <c r="T106" s="196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197" t="s">
        <v>152</v>
      </c>
      <c r="AT106" s="197" t="s">
        <v>148</v>
      </c>
      <c r="AU106" s="197" t="s">
        <v>73</v>
      </c>
      <c r="AY106" s="18" t="s">
        <v>153</v>
      </c>
      <c r="BE106" s="198">
        <f>IF(N106="základní",J106,0)</f>
        <v>0</v>
      </c>
      <c r="BF106" s="198">
        <f>IF(N106="snížená",J106,0)</f>
        <v>0</v>
      </c>
      <c r="BG106" s="198">
        <f>IF(N106="zákl. přenesená",J106,0)</f>
        <v>0</v>
      </c>
      <c r="BH106" s="198">
        <f>IF(N106="sníž. přenesená",J106,0)</f>
        <v>0</v>
      </c>
      <c r="BI106" s="198">
        <f>IF(N106="nulová",J106,0)</f>
        <v>0</v>
      </c>
      <c r="BJ106" s="18" t="s">
        <v>80</v>
      </c>
      <c r="BK106" s="198">
        <f>ROUND(I106*H106,2)</f>
        <v>0</v>
      </c>
      <c r="BL106" s="18" t="s">
        <v>152</v>
      </c>
      <c r="BM106" s="197" t="s">
        <v>689</v>
      </c>
    </row>
    <row r="107" s="2" customFormat="1">
      <c r="A107" s="39"/>
      <c r="B107" s="40"/>
      <c r="C107" s="41"/>
      <c r="D107" s="199" t="s">
        <v>155</v>
      </c>
      <c r="E107" s="41"/>
      <c r="F107" s="200" t="s">
        <v>384</v>
      </c>
      <c r="G107" s="41"/>
      <c r="H107" s="41"/>
      <c r="I107" s="201"/>
      <c r="J107" s="41"/>
      <c r="K107" s="41"/>
      <c r="L107" s="45"/>
      <c r="M107" s="202"/>
      <c r="N107" s="203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155</v>
      </c>
      <c r="AU107" s="18" t="s">
        <v>73</v>
      </c>
    </row>
    <row r="108" s="2" customFormat="1">
      <c r="A108" s="39"/>
      <c r="B108" s="40"/>
      <c r="C108" s="41"/>
      <c r="D108" s="204" t="s">
        <v>162</v>
      </c>
      <c r="E108" s="41"/>
      <c r="F108" s="205" t="s">
        <v>385</v>
      </c>
      <c r="G108" s="41"/>
      <c r="H108" s="41"/>
      <c r="I108" s="201"/>
      <c r="J108" s="41"/>
      <c r="K108" s="41"/>
      <c r="L108" s="45"/>
      <c r="M108" s="202"/>
      <c r="N108" s="203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162</v>
      </c>
      <c r="AU108" s="18" t="s">
        <v>73</v>
      </c>
    </row>
    <row r="109" s="2" customFormat="1" ht="24.15" customHeight="1">
      <c r="A109" s="39"/>
      <c r="B109" s="40"/>
      <c r="C109" s="186" t="s">
        <v>191</v>
      </c>
      <c r="D109" s="186" t="s">
        <v>148</v>
      </c>
      <c r="E109" s="187" t="s">
        <v>387</v>
      </c>
      <c r="F109" s="188" t="s">
        <v>388</v>
      </c>
      <c r="G109" s="189" t="s">
        <v>369</v>
      </c>
      <c r="H109" s="190">
        <v>1680</v>
      </c>
      <c r="I109" s="191"/>
      <c r="J109" s="192">
        <f>ROUND(I109*H109,2)</f>
        <v>0</v>
      </c>
      <c r="K109" s="188" t="s">
        <v>159</v>
      </c>
      <c r="L109" s="45"/>
      <c r="M109" s="193" t="s">
        <v>19</v>
      </c>
      <c r="N109" s="194" t="s">
        <v>44</v>
      </c>
      <c r="O109" s="85"/>
      <c r="P109" s="195">
        <f>O109*H109</f>
        <v>0</v>
      </c>
      <c r="Q109" s="195">
        <v>0</v>
      </c>
      <c r="R109" s="195">
        <f>Q109*H109</f>
        <v>0</v>
      </c>
      <c r="S109" s="195">
        <v>0</v>
      </c>
      <c r="T109" s="196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197" t="s">
        <v>152</v>
      </c>
      <c r="AT109" s="197" t="s">
        <v>148</v>
      </c>
      <c r="AU109" s="197" t="s">
        <v>73</v>
      </c>
      <c r="AY109" s="18" t="s">
        <v>153</v>
      </c>
      <c r="BE109" s="198">
        <f>IF(N109="základní",J109,0)</f>
        <v>0</v>
      </c>
      <c r="BF109" s="198">
        <f>IF(N109="snížená",J109,0)</f>
        <v>0</v>
      </c>
      <c r="BG109" s="198">
        <f>IF(N109="zákl. přenesená",J109,0)</f>
        <v>0</v>
      </c>
      <c r="BH109" s="198">
        <f>IF(N109="sníž. přenesená",J109,0)</f>
        <v>0</v>
      </c>
      <c r="BI109" s="198">
        <f>IF(N109="nulová",J109,0)</f>
        <v>0</v>
      </c>
      <c r="BJ109" s="18" t="s">
        <v>80</v>
      </c>
      <c r="BK109" s="198">
        <f>ROUND(I109*H109,2)</f>
        <v>0</v>
      </c>
      <c r="BL109" s="18" t="s">
        <v>152</v>
      </c>
      <c r="BM109" s="197" t="s">
        <v>690</v>
      </c>
    </row>
    <row r="110" s="2" customFormat="1">
      <c r="A110" s="39"/>
      <c r="B110" s="40"/>
      <c r="C110" s="41"/>
      <c r="D110" s="199" t="s">
        <v>155</v>
      </c>
      <c r="E110" s="41"/>
      <c r="F110" s="200" t="s">
        <v>390</v>
      </c>
      <c r="G110" s="41"/>
      <c r="H110" s="41"/>
      <c r="I110" s="201"/>
      <c r="J110" s="41"/>
      <c r="K110" s="41"/>
      <c r="L110" s="45"/>
      <c r="M110" s="202"/>
      <c r="N110" s="203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155</v>
      </c>
      <c r="AU110" s="18" t="s">
        <v>73</v>
      </c>
    </row>
    <row r="111" s="2" customFormat="1">
      <c r="A111" s="39"/>
      <c r="B111" s="40"/>
      <c r="C111" s="41"/>
      <c r="D111" s="204" t="s">
        <v>162</v>
      </c>
      <c r="E111" s="41"/>
      <c r="F111" s="205" t="s">
        <v>391</v>
      </c>
      <c r="G111" s="41"/>
      <c r="H111" s="41"/>
      <c r="I111" s="201"/>
      <c r="J111" s="41"/>
      <c r="K111" s="41"/>
      <c r="L111" s="45"/>
      <c r="M111" s="202"/>
      <c r="N111" s="203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162</v>
      </c>
      <c r="AU111" s="18" t="s">
        <v>73</v>
      </c>
    </row>
    <row r="112" s="10" customFormat="1">
      <c r="A112" s="10"/>
      <c r="B112" s="206"/>
      <c r="C112" s="207"/>
      <c r="D112" s="199" t="s">
        <v>181</v>
      </c>
      <c r="E112" s="208" t="s">
        <v>19</v>
      </c>
      <c r="F112" s="209" t="s">
        <v>691</v>
      </c>
      <c r="G112" s="207"/>
      <c r="H112" s="210">
        <v>1680</v>
      </c>
      <c r="I112" s="211"/>
      <c r="J112" s="207"/>
      <c r="K112" s="207"/>
      <c r="L112" s="212"/>
      <c r="M112" s="231"/>
      <c r="N112" s="232"/>
      <c r="O112" s="232"/>
      <c r="P112" s="232"/>
      <c r="Q112" s="232"/>
      <c r="R112" s="232"/>
      <c r="S112" s="232"/>
      <c r="T112" s="233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T112" s="216" t="s">
        <v>181</v>
      </c>
      <c r="AU112" s="216" t="s">
        <v>73</v>
      </c>
      <c r="AV112" s="10" t="s">
        <v>82</v>
      </c>
      <c r="AW112" s="10" t="s">
        <v>35</v>
      </c>
      <c r="AX112" s="10" t="s">
        <v>80</v>
      </c>
      <c r="AY112" s="216" t="s">
        <v>153</v>
      </c>
    </row>
    <row r="113" s="2" customFormat="1" ht="6.96" customHeight="1">
      <c r="A113" s="39"/>
      <c r="B113" s="60"/>
      <c r="C113" s="61"/>
      <c r="D113" s="61"/>
      <c r="E113" s="61"/>
      <c r="F113" s="61"/>
      <c r="G113" s="61"/>
      <c r="H113" s="61"/>
      <c r="I113" s="61"/>
      <c r="J113" s="61"/>
      <c r="K113" s="61"/>
      <c r="L113" s="45"/>
      <c r="M113" s="39"/>
      <c r="O113" s="39"/>
      <c r="P113" s="39"/>
      <c r="Q113" s="39"/>
      <c r="R113" s="39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</sheetData>
  <sheetProtection sheet="1" autoFilter="0" formatColumns="0" formatRows="0" objects="1" scenarios="1" spinCount="100000" saltValue="qSBhOC/WrhMTJNFYyUmQDlS1NWquf7piDXSYFSuZJ6F+ilu4pK3kh4n/vw7pHEVSfrd2g4ct7hyFUH5uu+arcg==" hashValue="YewKOGDvgcSAg+/aa7JCHth/rTQt+8pUFSxT2uEYCC2hwctoN2VN2IFxxHLnvLkV7NaYwwKorhuNYrcofTbaqQ==" algorithmName="SHA-512" password="CC35"/>
  <autoFilter ref="C84:K11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88" r:id="rId1" display="https://podminky.urs.cz/item/CS_URS_2022_01/184851256"/>
    <hyperlink ref="F92" r:id="rId2" display="https://podminky.urs.cz/item/CS_URS_2022_01/185804214"/>
    <hyperlink ref="F96" r:id="rId3" display="https://podminky.urs.cz/item/CS_URS_2022_01/184911111"/>
    <hyperlink ref="F100" r:id="rId4" display="https://podminky.urs.cz/item/CS_URS_2022_01/184808211"/>
    <hyperlink ref="F104" r:id="rId5" display="https://podminky.urs.cz/item/CS_URS_2022_01/185804312"/>
    <hyperlink ref="F108" r:id="rId6" display="https://podminky.urs.cz/item/CS_URS_2022_01/185851121"/>
    <hyperlink ref="F111" r:id="rId7" display="https://podminky.urs.cz/item/CS_URS_2022_01/185851129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114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82</v>
      </c>
    </row>
    <row r="4" s="1" customFormat="1" ht="24.96" customHeight="1">
      <c r="B4" s="21"/>
      <c r="D4" s="141" t="s">
        <v>128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26.25" customHeight="1">
      <c r="B7" s="21"/>
      <c r="E7" s="144" t="str">
        <f>'Rekapitulace stavby'!K6</f>
        <v>Větrolamy TEO 2 a TEO 3, LBK 4b a IP 26, 27, 28 a 33 v k.ú. Vítonice u Znojma</v>
      </c>
      <c r="F7" s="143"/>
      <c r="G7" s="143"/>
      <c r="H7" s="143"/>
      <c r="L7" s="21"/>
    </row>
    <row r="8" s="1" customFormat="1" ht="12" customHeight="1">
      <c r="B8" s="21"/>
      <c r="D8" s="143" t="s">
        <v>129</v>
      </c>
      <c r="L8" s="21"/>
    </row>
    <row r="9" s="2" customFormat="1" ht="16.5" customHeight="1">
      <c r="A9" s="39"/>
      <c r="B9" s="45"/>
      <c r="C9" s="39"/>
      <c r="D9" s="39"/>
      <c r="E9" s="144" t="s">
        <v>609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413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692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22. 4. 2022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30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32</v>
      </c>
      <c r="E22" s="39"/>
      <c r="F22" s="39"/>
      <c r="G22" s="39"/>
      <c r="H22" s="39"/>
      <c r="I22" s="143" t="s">
        <v>26</v>
      </c>
      <c r="J22" s="134" t="s">
        <v>33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34</v>
      </c>
      <c r="F23" s="39"/>
      <c r="G23" s="39"/>
      <c r="H23" s="39"/>
      <c r="I23" s="143" t="s">
        <v>29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36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34</v>
      </c>
      <c r="F26" s="39"/>
      <c r="G26" s="39"/>
      <c r="H26" s="39"/>
      <c r="I26" s="143" t="s">
        <v>29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37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39</v>
      </c>
      <c r="E32" s="39"/>
      <c r="F32" s="39"/>
      <c r="G32" s="39"/>
      <c r="H32" s="39"/>
      <c r="I32" s="39"/>
      <c r="J32" s="154">
        <f>ROUND(J85,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41</v>
      </c>
      <c r="G34" s="39"/>
      <c r="H34" s="39"/>
      <c r="I34" s="155" t="s">
        <v>40</v>
      </c>
      <c r="J34" s="155" t="s">
        <v>42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43</v>
      </c>
      <c r="E35" s="143" t="s">
        <v>44</v>
      </c>
      <c r="F35" s="157">
        <f>ROUND((SUM(BE85:BE108)),  2)</f>
        <v>0</v>
      </c>
      <c r="G35" s="39"/>
      <c r="H35" s="39"/>
      <c r="I35" s="158">
        <v>0.20999999999999999</v>
      </c>
      <c r="J35" s="157">
        <f>ROUND(((SUM(BE85:BE108))*I35),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45</v>
      </c>
      <c r="F36" s="157">
        <f>ROUND((SUM(BF85:BF108)),  2)</f>
        <v>0</v>
      </c>
      <c r="G36" s="39"/>
      <c r="H36" s="39"/>
      <c r="I36" s="158">
        <v>0.14999999999999999</v>
      </c>
      <c r="J36" s="157">
        <f>ROUND(((SUM(BF85:BF108))*I36),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46</v>
      </c>
      <c r="F37" s="157">
        <f>ROUND((SUM(BG85:BG108)),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47</v>
      </c>
      <c r="F38" s="157">
        <f>ROUND((SUM(BH85:BH108)),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48</v>
      </c>
      <c r="F39" s="157">
        <f>ROUND((SUM(BI85:BI108)),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49</v>
      </c>
      <c r="E41" s="161"/>
      <c r="F41" s="161"/>
      <c r="G41" s="162" t="s">
        <v>50</v>
      </c>
      <c r="H41" s="163" t="s">
        <v>51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131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26.25" customHeight="1">
      <c r="A50" s="39"/>
      <c r="B50" s="40"/>
      <c r="C50" s="41"/>
      <c r="D50" s="41"/>
      <c r="E50" s="170" t="str">
        <f>E7</f>
        <v>Větrolamy TEO 2 a TEO 3, LBK 4b a IP 26, 27, 28 a 33 v k.ú. Vítonice u Znojma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129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609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413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SO-032 - 2. rok pěstební péče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Vítonice u Znojma</v>
      </c>
      <c r="G56" s="41"/>
      <c r="H56" s="41"/>
      <c r="I56" s="33" t="s">
        <v>23</v>
      </c>
      <c r="J56" s="73" t="str">
        <f>IF(J14="","",J14)</f>
        <v>22. 4. 2022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25</v>
      </c>
      <c r="D58" s="41"/>
      <c r="E58" s="41"/>
      <c r="F58" s="28" t="str">
        <f>E17</f>
        <v>ČR-Státní pozemkový úřad</v>
      </c>
      <c r="G58" s="41"/>
      <c r="H58" s="41"/>
      <c r="I58" s="33" t="s">
        <v>32</v>
      </c>
      <c r="J58" s="37" t="str">
        <f>E23</f>
        <v>AGROPROJEKT PSO s.r.o.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5.65" customHeight="1">
      <c r="A59" s="39"/>
      <c r="B59" s="40"/>
      <c r="C59" s="33" t="s">
        <v>30</v>
      </c>
      <c r="D59" s="41"/>
      <c r="E59" s="41"/>
      <c r="F59" s="28" t="str">
        <f>IF(E20="","",E20)</f>
        <v>Vyplň údaj</v>
      </c>
      <c r="G59" s="41"/>
      <c r="H59" s="41"/>
      <c r="I59" s="33" t="s">
        <v>36</v>
      </c>
      <c r="J59" s="37" t="str">
        <f>E26</f>
        <v>AGROPROJEKT PSO s.r.o.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132</v>
      </c>
      <c r="D61" s="172"/>
      <c r="E61" s="172"/>
      <c r="F61" s="172"/>
      <c r="G61" s="172"/>
      <c r="H61" s="172"/>
      <c r="I61" s="172"/>
      <c r="J61" s="173" t="s">
        <v>133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71</v>
      </c>
      <c r="D63" s="41"/>
      <c r="E63" s="41"/>
      <c r="F63" s="41"/>
      <c r="G63" s="41"/>
      <c r="H63" s="41"/>
      <c r="I63" s="41"/>
      <c r="J63" s="103">
        <f>J85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134</v>
      </c>
    </row>
    <row r="64" s="2" customFormat="1" ht="21.84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4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6.96" customHeight="1">
      <c r="A65" s="39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14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9" s="2" customFormat="1" ht="6.96" customHeight="1">
      <c r="A69" s="39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4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4.96" customHeight="1">
      <c r="A70" s="39"/>
      <c r="B70" s="40"/>
      <c r="C70" s="24" t="s">
        <v>135</v>
      </c>
      <c r="D70" s="41"/>
      <c r="E70" s="41"/>
      <c r="F70" s="41"/>
      <c r="G70" s="41"/>
      <c r="H70" s="41"/>
      <c r="I70" s="41"/>
      <c r="J70" s="41"/>
      <c r="K70" s="41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16</v>
      </c>
      <c r="D72" s="41"/>
      <c r="E72" s="41"/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6.25" customHeight="1">
      <c r="A73" s="39"/>
      <c r="B73" s="40"/>
      <c r="C73" s="41"/>
      <c r="D73" s="41"/>
      <c r="E73" s="170" t="str">
        <f>E7</f>
        <v>Větrolamy TEO 2 a TEO 3, LBK 4b a IP 26, 27, 28 a 33 v k.ú. Vítonice u Znojma</v>
      </c>
      <c r="F73" s="33"/>
      <c r="G73" s="33"/>
      <c r="H73" s="33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1" customFormat="1" ht="12" customHeight="1">
      <c r="B74" s="22"/>
      <c r="C74" s="33" t="s">
        <v>129</v>
      </c>
      <c r="D74" s="23"/>
      <c r="E74" s="23"/>
      <c r="F74" s="23"/>
      <c r="G74" s="23"/>
      <c r="H74" s="23"/>
      <c r="I74" s="23"/>
      <c r="J74" s="23"/>
      <c r="K74" s="23"/>
      <c r="L74" s="21"/>
    </row>
    <row r="75" s="2" customFormat="1" ht="16.5" customHeight="1">
      <c r="A75" s="39"/>
      <c r="B75" s="40"/>
      <c r="C75" s="41"/>
      <c r="D75" s="41"/>
      <c r="E75" s="170" t="s">
        <v>609</v>
      </c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413</v>
      </c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70" t="str">
        <f>E11</f>
        <v>SO-032 - 2. rok pěstební péče</v>
      </c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21</v>
      </c>
      <c r="D79" s="41"/>
      <c r="E79" s="41"/>
      <c r="F79" s="28" t="str">
        <f>F14</f>
        <v>Vítonice u Znojma</v>
      </c>
      <c r="G79" s="41"/>
      <c r="H79" s="41"/>
      <c r="I79" s="33" t="s">
        <v>23</v>
      </c>
      <c r="J79" s="73" t="str">
        <f>IF(J14="","",J14)</f>
        <v>22. 4. 2022</v>
      </c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25.65" customHeight="1">
      <c r="A81" s="39"/>
      <c r="B81" s="40"/>
      <c r="C81" s="33" t="s">
        <v>25</v>
      </c>
      <c r="D81" s="41"/>
      <c r="E81" s="41"/>
      <c r="F81" s="28" t="str">
        <f>E17</f>
        <v>ČR-Státní pozemkový úřad</v>
      </c>
      <c r="G81" s="41"/>
      <c r="H81" s="41"/>
      <c r="I81" s="33" t="s">
        <v>32</v>
      </c>
      <c r="J81" s="37" t="str">
        <f>E23</f>
        <v>AGROPROJEKT PSO s.r.o.</v>
      </c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5.65" customHeight="1">
      <c r="A82" s="39"/>
      <c r="B82" s="40"/>
      <c r="C82" s="33" t="s">
        <v>30</v>
      </c>
      <c r="D82" s="41"/>
      <c r="E82" s="41"/>
      <c r="F82" s="28" t="str">
        <f>IF(E20="","",E20)</f>
        <v>Vyplň údaj</v>
      </c>
      <c r="G82" s="41"/>
      <c r="H82" s="41"/>
      <c r="I82" s="33" t="s">
        <v>36</v>
      </c>
      <c r="J82" s="37" t="str">
        <f>E26</f>
        <v>AGROPROJEKT PSO s.r.o.</v>
      </c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0.32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9" customFormat="1" ht="29.28" customHeight="1">
      <c r="A84" s="175"/>
      <c r="B84" s="176"/>
      <c r="C84" s="177" t="s">
        <v>136</v>
      </c>
      <c r="D84" s="178" t="s">
        <v>58</v>
      </c>
      <c r="E84" s="178" t="s">
        <v>54</v>
      </c>
      <c r="F84" s="178" t="s">
        <v>55</v>
      </c>
      <c r="G84" s="178" t="s">
        <v>137</v>
      </c>
      <c r="H84" s="178" t="s">
        <v>138</v>
      </c>
      <c r="I84" s="178" t="s">
        <v>139</v>
      </c>
      <c r="J84" s="178" t="s">
        <v>133</v>
      </c>
      <c r="K84" s="179" t="s">
        <v>140</v>
      </c>
      <c r="L84" s="180"/>
      <c r="M84" s="93" t="s">
        <v>19</v>
      </c>
      <c r="N84" s="94" t="s">
        <v>43</v>
      </c>
      <c r="O84" s="94" t="s">
        <v>141</v>
      </c>
      <c r="P84" s="94" t="s">
        <v>142</v>
      </c>
      <c r="Q84" s="94" t="s">
        <v>143</v>
      </c>
      <c r="R84" s="94" t="s">
        <v>144</v>
      </c>
      <c r="S84" s="94" t="s">
        <v>145</v>
      </c>
      <c r="T84" s="95" t="s">
        <v>146</v>
      </c>
      <c r="U84" s="175"/>
      <c r="V84" s="175"/>
      <c r="W84" s="175"/>
      <c r="X84" s="175"/>
      <c r="Y84" s="175"/>
      <c r="Z84" s="175"/>
      <c r="AA84" s="175"/>
      <c r="AB84" s="175"/>
      <c r="AC84" s="175"/>
      <c r="AD84" s="175"/>
      <c r="AE84" s="175"/>
    </row>
    <row r="85" s="2" customFormat="1" ht="22.8" customHeight="1">
      <c r="A85" s="39"/>
      <c r="B85" s="40"/>
      <c r="C85" s="100" t="s">
        <v>147</v>
      </c>
      <c r="D85" s="41"/>
      <c r="E85" s="41"/>
      <c r="F85" s="41"/>
      <c r="G85" s="41"/>
      <c r="H85" s="41"/>
      <c r="I85" s="41"/>
      <c r="J85" s="181">
        <f>BK85</f>
        <v>0</v>
      </c>
      <c r="K85" s="41"/>
      <c r="L85" s="45"/>
      <c r="M85" s="96"/>
      <c r="N85" s="182"/>
      <c r="O85" s="97"/>
      <c r="P85" s="183">
        <f>SUM(P86:P108)</f>
        <v>0</v>
      </c>
      <c r="Q85" s="97"/>
      <c r="R85" s="183">
        <f>SUM(R86:R108)</f>
        <v>0.021800000000000003</v>
      </c>
      <c r="S85" s="97"/>
      <c r="T85" s="184">
        <f>SUM(T86:T108)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72</v>
      </c>
      <c r="AU85" s="18" t="s">
        <v>134</v>
      </c>
      <c r="BK85" s="185">
        <f>SUM(BK86:BK108)</f>
        <v>0</v>
      </c>
    </row>
    <row r="86" s="2" customFormat="1" ht="24.15" customHeight="1">
      <c r="A86" s="39"/>
      <c r="B86" s="40"/>
      <c r="C86" s="186" t="s">
        <v>80</v>
      </c>
      <c r="D86" s="186" t="s">
        <v>148</v>
      </c>
      <c r="E86" s="187" t="s">
        <v>415</v>
      </c>
      <c r="F86" s="188" t="s">
        <v>416</v>
      </c>
      <c r="G86" s="189" t="s">
        <v>417</v>
      </c>
      <c r="H86" s="190">
        <v>3.1850000000000001</v>
      </c>
      <c r="I86" s="191"/>
      <c r="J86" s="192">
        <f>ROUND(I86*H86,2)</f>
        <v>0</v>
      </c>
      <c r="K86" s="188" t="s">
        <v>159</v>
      </c>
      <c r="L86" s="45"/>
      <c r="M86" s="193" t="s">
        <v>19</v>
      </c>
      <c r="N86" s="194" t="s">
        <v>44</v>
      </c>
      <c r="O86" s="85"/>
      <c r="P86" s="195">
        <f>O86*H86</f>
        <v>0</v>
      </c>
      <c r="Q86" s="195">
        <v>0</v>
      </c>
      <c r="R86" s="195">
        <f>Q86*H86</f>
        <v>0</v>
      </c>
      <c r="S86" s="195">
        <v>0</v>
      </c>
      <c r="T86" s="196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197" t="s">
        <v>152</v>
      </c>
      <c r="AT86" s="197" t="s">
        <v>148</v>
      </c>
      <c r="AU86" s="197" t="s">
        <v>73</v>
      </c>
      <c r="AY86" s="18" t="s">
        <v>153</v>
      </c>
      <c r="BE86" s="198">
        <f>IF(N86="základní",J86,0)</f>
        <v>0</v>
      </c>
      <c r="BF86" s="198">
        <f>IF(N86="snížená",J86,0)</f>
        <v>0</v>
      </c>
      <c r="BG86" s="198">
        <f>IF(N86="zákl. přenesená",J86,0)</f>
        <v>0</v>
      </c>
      <c r="BH86" s="198">
        <f>IF(N86="sníž. přenesená",J86,0)</f>
        <v>0</v>
      </c>
      <c r="BI86" s="198">
        <f>IF(N86="nulová",J86,0)</f>
        <v>0</v>
      </c>
      <c r="BJ86" s="18" t="s">
        <v>80</v>
      </c>
      <c r="BK86" s="198">
        <f>ROUND(I86*H86,2)</f>
        <v>0</v>
      </c>
      <c r="BL86" s="18" t="s">
        <v>152</v>
      </c>
      <c r="BM86" s="197" t="s">
        <v>693</v>
      </c>
    </row>
    <row r="87" s="2" customFormat="1">
      <c r="A87" s="39"/>
      <c r="B87" s="40"/>
      <c r="C87" s="41"/>
      <c r="D87" s="199" t="s">
        <v>155</v>
      </c>
      <c r="E87" s="41"/>
      <c r="F87" s="200" t="s">
        <v>419</v>
      </c>
      <c r="G87" s="41"/>
      <c r="H87" s="41"/>
      <c r="I87" s="201"/>
      <c r="J87" s="41"/>
      <c r="K87" s="41"/>
      <c r="L87" s="45"/>
      <c r="M87" s="202"/>
      <c r="N87" s="203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155</v>
      </c>
      <c r="AU87" s="18" t="s">
        <v>73</v>
      </c>
    </row>
    <row r="88" s="2" customFormat="1">
      <c r="A88" s="39"/>
      <c r="B88" s="40"/>
      <c r="C88" s="41"/>
      <c r="D88" s="204" t="s">
        <v>162</v>
      </c>
      <c r="E88" s="41"/>
      <c r="F88" s="205" t="s">
        <v>420</v>
      </c>
      <c r="G88" s="41"/>
      <c r="H88" s="41"/>
      <c r="I88" s="201"/>
      <c r="J88" s="41"/>
      <c r="K88" s="41"/>
      <c r="L88" s="45"/>
      <c r="M88" s="202"/>
      <c r="N88" s="203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162</v>
      </c>
      <c r="AU88" s="18" t="s">
        <v>73</v>
      </c>
    </row>
    <row r="89" s="10" customFormat="1">
      <c r="A89" s="10"/>
      <c r="B89" s="206"/>
      <c r="C89" s="207"/>
      <c r="D89" s="199" t="s">
        <v>181</v>
      </c>
      <c r="E89" s="208" t="s">
        <v>19</v>
      </c>
      <c r="F89" s="209" t="s">
        <v>680</v>
      </c>
      <c r="G89" s="207"/>
      <c r="H89" s="210">
        <v>3.1850000000000001</v>
      </c>
      <c r="I89" s="211"/>
      <c r="J89" s="207"/>
      <c r="K89" s="207"/>
      <c r="L89" s="212"/>
      <c r="M89" s="213"/>
      <c r="N89" s="214"/>
      <c r="O89" s="214"/>
      <c r="P89" s="214"/>
      <c r="Q89" s="214"/>
      <c r="R89" s="214"/>
      <c r="S89" s="214"/>
      <c r="T89" s="215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T89" s="216" t="s">
        <v>181</v>
      </c>
      <c r="AU89" s="216" t="s">
        <v>73</v>
      </c>
      <c r="AV89" s="10" t="s">
        <v>82</v>
      </c>
      <c r="AW89" s="10" t="s">
        <v>35</v>
      </c>
      <c r="AX89" s="10" t="s">
        <v>80</v>
      </c>
      <c r="AY89" s="216" t="s">
        <v>153</v>
      </c>
    </row>
    <row r="90" s="2" customFormat="1" ht="16.5" customHeight="1">
      <c r="A90" s="39"/>
      <c r="B90" s="40"/>
      <c r="C90" s="186" t="s">
        <v>82</v>
      </c>
      <c r="D90" s="186" t="s">
        <v>148</v>
      </c>
      <c r="E90" s="187" t="s">
        <v>428</v>
      </c>
      <c r="F90" s="188" t="s">
        <v>429</v>
      </c>
      <c r="G90" s="189" t="s">
        <v>207</v>
      </c>
      <c r="H90" s="190">
        <v>1090</v>
      </c>
      <c r="I90" s="191"/>
      <c r="J90" s="192">
        <f>ROUND(I90*H90,2)</f>
        <v>0</v>
      </c>
      <c r="K90" s="188" t="s">
        <v>159</v>
      </c>
      <c r="L90" s="45"/>
      <c r="M90" s="193" t="s">
        <v>19</v>
      </c>
      <c r="N90" s="194" t="s">
        <v>44</v>
      </c>
      <c r="O90" s="85"/>
      <c r="P90" s="195">
        <f>O90*H90</f>
        <v>0</v>
      </c>
      <c r="Q90" s="195">
        <v>2.0000000000000002E-05</v>
      </c>
      <c r="R90" s="195">
        <f>Q90*H90</f>
        <v>0.021800000000000003</v>
      </c>
      <c r="S90" s="195">
        <v>0</v>
      </c>
      <c r="T90" s="196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197" t="s">
        <v>152</v>
      </c>
      <c r="AT90" s="197" t="s">
        <v>148</v>
      </c>
      <c r="AU90" s="197" t="s">
        <v>73</v>
      </c>
      <c r="AY90" s="18" t="s">
        <v>153</v>
      </c>
      <c r="BE90" s="198">
        <f>IF(N90="základní",J90,0)</f>
        <v>0</v>
      </c>
      <c r="BF90" s="198">
        <f>IF(N90="snížená",J90,0)</f>
        <v>0</v>
      </c>
      <c r="BG90" s="198">
        <f>IF(N90="zákl. přenesená",J90,0)</f>
        <v>0</v>
      </c>
      <c r="BH90" s="198">
        <f>IF(N90="sníž. přenesená",J90,0)</f>
        <v>0</v>
      </c>
      <c r="BI90" s="198">
        <f>IF(N90="nulová",J90,0)</f>
        <v>0</v>
      </c>
      <c r="BJ90" s="18" t="s">
        <v>80</v>
      </c>
      <c r="BK90" s="198">
        <f>ROUND(I90*H90,2)</f>
        <v>0</v>
      </c>
      <c r="BL90" s="18" t="s">
        <v>152</v>
      </c>
      <c r="BM90" s="197" t="s">
        <v>694</v>
      </c>
    </row>
    <row r="91" s="2" customFormat="1">
      <c r="A91" s="39"/>
      <c r="B91" s="40"/>
      <c r="C91" s="41"/>
      <c r="D91" s="199" t="s">
        <v>155</v>
      </c>
      <c r="E91" s="41"/>
      <c r="F91" s="200" t="s">
        <v>431</v>
      </c>
      <c r="G91" s="41"/>
      <c r="H91" s="41"/>
      <c r="I91" s="201"/>
      <c r="J91" s="41"/>
      <c r="K91" s="41"/>
      <c r="L91" s="45"/>
      <c r="M91" s="202"/>
      <c r="N91" s="203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155</v>
      </c>
      <c r="AU91" s="18" t="s">
        <v>73</v>
      </c>
    </row>
    <row r="92" s="2" customFormat="1">
      <c r="A92" s="39"/>
      <c r="B92" s="40"/>
      <c r="C92" s="41"/>
      <c r="D92" s="204" t="s">
        <v>162</v>
      </c>
      <c r="E92" s="41"/>
      <c r="F92" s="205" t="s">
        <v>432</v>
      </c>
      <c r="G92" s="41"/>
      <c r="H92" s="41"/>
      <c r="I92" s="201"/>
      <c r="J92" s="41"/>
      <c r="K92" s="41"/>
      <c r="L92" s="45"/>
      <c r="M92" s="202"/>
      <c r="N92" s="203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162</v>
      </c>
      <c r="AU92" s="18" t="s">
        <v>73</v>
      </c>
    </row>
    <row r="93" s="10" customFormat="1">
      <c r="A93" s="10"/>
      <c r="B93" s="206"/>
      <c r="C93" s="207"/>
      <c r="D93" s="199" t="s">
        <v>181</v>
      </c>
      <c r="E93" s="208" t="s">
        <v>19</v>
      </c>
      <c r="F93" s="209" t="s">
        <v>684</v>
      </c>
      <c r="G93" s="207"/>
      <c r="H93" s="210">
        <v>1090</v>
      </c>
      <c r="I93" s="211"/>
      <c r="J93" s="207"/>
      <c r="K93" s="207"/>
      <c r="L93" s="212"/>
      <c r="M93" s="213"/>
      <c r="N93" s="214"/>
      <c r="O93" s="214"/>
      <c r="P93" s="214"/>
      <c r="Q93" s="214"/>
      <c r="R93" s="214"/>
      <c r="S93" s="214"/>
      <c r="T93" s="215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T93" s="216" t="s">
        <v>181</v>
      </c>
      <c r="AU93" s="216" t="s">
        <v>73</v>
      </c>
      <c r="AV93" s="10" t="s">
        <v>82</v>
      </c>
      <c r="AW93" s="10" t="s">
        <v>35</v>
      </c>
      <c r="AX93" s="10" t="s">
        <v>80</v>
      </c>
      <c r="AY93" s="216" t="s">
        <v>153</v>
      </c>
    </row>
    <row r="94" s="2" customFormat="1" ht="24.15" customHeight="1">
      <c r="A94" s="39"/>
      <c r="B94" s="40"/>
      <c r="C94" s="186" t="s">
        <v>164</v>
      </c>
      <c r="D94" s="186" t="s">
        <v>148</v>
      </c>
      <c r="E94" s="187" t="s">
        <v>434</v>
      </c>
      <c r="F94" s="188" t="s">
        <v>435</v>
      </c>
      <c r="G94" s="189" t="s">
        <v>207</v>
      </c>
      <c r="H94" s="190">
        <v>6220</v>
      </c>
      <c r="I94" s="191"/>
      <c r="J94" s="192">
        <f>ROUND(I94*H94,2)</f>
        <v>0</v>
      </c>
      <c r="K94" s="188" t="s">
        <v>159</v>
      </c>
      <c r="L94" s="45"/>
      <c r="M94" s="193" t="s">
        <v>19</v>
      </c>
      <c r="N94" s="194" t="s">
        <v>44</v>
      </c>
      <c r="O94" s="85"/>
      <c r="P94" s="195">
        <f>O94*H94</f>
        <v>0</v>
      </c>
      <c r="Q94" s="195">
        <v>0</v>
      </c>
      <c r="R94" s="195">
        <f>Q94*H94</f>
        <v>0</v>
      </c>
      <c r="S94" s="195">
        <v>0</v>
      </c>
      <c r="T94" s="196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197" t="s">
        <v>152</v>
      </c>
      <c r="AT94" s="197" t="s">
        <v>148</v>
      </c>
      <c r="AU94" s="197" t="s">
        <v>73</v>
      </c>
      <c r="AY94" s="18" t="s">
        <v>153</v>
      </c>
      <c r="BE94" s="198">
        <f>IF(N94="základní",J94,0)</f>
        <v>0</v>
      </c>
      <c r="BF94" s="198">
        <f>IF(N94="snížená",J94,0)</f>
        <v>0</v>
      </c>
      <c r="BG94" s="198">
        <f>IF(N94="zákl. přenesená",J94,0)</f>
        <v>0</v>
      </c>
      <c r="BH94" s="198">
        <f>IF(N94="sníž. přenesená",J94,0)</f>
        <v>0</v>
      </c>
      <c r="BI94" s="198">
        <f>IF(N94="nulová",J94,0)</f>
        <v>0</v>
      </c>
      <c r="BJ94" s="18" t="s">
        <v>80</v>
      </c>
      <c r="BK94" s="198">
        <f>ROUND(I94*H94,2)</f>
        <v>0</v>
      </c>
      <c r="BL94" s="18" t="s">
        <v>152</v>
      </c>
      <c r="BM94" s="197" t="s">
        <v>695</v>
      </c>
    </row>
    <row r="95" s="2" customFormat="1">
      <c r="A95" s="39"/>
      <c r="B95" s="40"/>
      <c r="C95" s="41"/>
      <c r="D95" s="199" t="s">
        <v>155</v>
      </c>
      <c r="E95" s="41"/>
      <c r="F95" s="200" t="s">
        <v>437</v>
      </c>
      <c r="G95" s="41"/>
      <c r="H95" s="41"/>
      <c r="I95" s="201"/>
      <c r="J95" s="41"/>
      <c r="K95" s="41"/>
      <c r="L95" s="45"/>
      <c r="M95" s="202"/>
      <c r="N95" s="203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155</v>
      </c>
      <c r="AU95" s="18" t="s">
        <v>73</v>
      </c>
    </row>
    <row r="96" s="2" customFormat="1">
      <c r="A96" s="39"/>
      <c r="B96" s="40"/>
      <c r="C96" s="41"/>
      <c r="D96" s="204" t="s">
        <v>162</v>
      </c>
      <c r="E96" s="41"/>
      <c r="F96" s="205" t="s">
        <v>438</v>
      </c>
      <c r="G96" s="41"/>
      <c r="H96" s="41"/>
      <c r="I96" s="201"/>
      <c r="J96" s="41"/>
      <c r="K96" s="41"/>
      <c r="L96" s="45"/>
      <c r="M96" s="202"/>
      <c r="N96" s="203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162</v>
      </c>
      <c r="AU96" s="18" t="s">
        <v>73</v>
      </c>
    </row>
    <row r="97" s="10" customFormat="1">
      <c r="A97" s="10"/>
      <c r="B97" s="206"/>
      <c r="C97" s="207"/>
      <c r="D97" s="199" t="s">
        <v>181</v>
      </c>
      <c r="E97" s="208" t="s">
        <v>19</v>
      </c>
      <c r="F97" s="209" t="s">
        <v>686</v>
      </c>
      <c r="G97" s="207"/>
      <c r="H97" s="210">
        <v>6220</v>
      </c>
      <c r="I97" s="211"/>
      <c r="J97" s="207"/>
      <c r="K97" s="207"/>
      <c r="L97" s="212"/>
      <c r="M97" s="213"/>
      <c r="N97" s="214"/>
      <c r="O97" s="214"/>
      <c r="P97" s="214"/>
      <c r="Q97" s="214"/>
      <c r="R97" s="214"/>
      <c r="S97" s="214"/>
      <c r="T97" s="215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T97" s="216" t="s">
        <v>181</v>
      </c>
      <c r="AU97" s="216" t="s">
        <v>73</v>
      </c>
      <c r="AV97" s="10" t="s">
        <v>82</v>
      </c>
      <c r="AW97" s="10" t="s">
        <v>35</v>
      </c>
      <c r="AX97" s="10" t="s">
        <v>80</v>
      </c>
      <c r="AY97" s="216" t="s">
        <v>153</v>
      </c>
    </row>
    <row r="98" s="2" customFormat="1" ht="16.5" customHeight="1">
      <c r="A98" s="39"/>
      <c r="B98" s="40"/>
      <c r="C98" s="186" t="s">
        <v>152</v>
      </c>
      <c r="D98" s="186" t="s">
        <v>148</v>
      </c>
      <c r="E98" s="187" t="s">
        <v>374</v>
      </c>
      <c r="F98" s="188" t="s">
        <v>375</v>
      </c>
      <c r="G98" s="189" t="s">
        <v>369</v>
      </c>
      <c r="H98" s="190">
        <v>252</v>
      </c>
      <c r="I98" s="191"/>
      <c r="J98" s="192">
        <f>ROUND(I98*H98,2)</f>
        <v>0</v>
      </c>
      <c r="K98" s="188" t="s">
        <v>159</v>
      </c>
      <c r="L98" s="45"/>
      <c r="M98" s="193" t="s">
        <v>19</v>
      </c>
      <c r="N98" s="194" t="s">
        <v>44</v>
      </c>
      <c r="O98" s="85"/>
      <c r="P98" s="195">
        <f>O98*H98</f>
        <v>0</v>
      </c>
      <c r="Q98" s="195">
        <v>0</v>
      </c>
      <c r="R98" s="195">
        <f>Q98*H98</f>
        <v>0</v>
      </c>
      <c r="S98" s="195">
        <v>0</v>
      </c>
      <c r="T98" s="196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197" t="s">
        <v>152</v>
      </c>
      <c r="AT98" s="197" t="s">
        <v>148</v>
      </c>
      <c r="AU98" s="197" t="s">
        <v>73</v>
      </c>
      <c r="AY98" s="18" t="s">
        <v>153</v>
      </c>
      <c r="BE98" s="198">
        <f>IF(N98="základní",J98,0)</f>
        <v>0</v>
      </c>
      <c r="BF98" s="198">
        <f>IF(N98="snížená",J98,0)</f>
        <v>0</v>
      </c>
      <c r="BG98" s="198">
        <f>IF(N98="zákl. přenesená",J98,0)</f>
        <v>0</v>
      </c>
      <c r="BH98" s="198">
        <f>IF(N98="sníž. přenesená",J98,0)</f>
        <v>0</v>
      </c>
      <c r="BI98" s="198">
        <f>IF(N98="nulová",J98,0)</f>
        <v>0</v>
      </c>
      <c r="BJ98" s="18" t="s">
        <v>80</v>
      </c>
      <c r="BK98" s="198">
        <f>ROUND(I98*H98,2)</f>
        <v>0</v>
      </c>
      <c r="BL98" s="18" t="s">
        <v>152</v>
      </c>
      <c r="BM98" s="197" t="s">
        <v>696</v>
      </c>
    </row>
    <row r="99" s="2" customFormat="1">
      <c r="A99" s="39"/>
      <c r="B99" s="40"/>
      <c r="C99" s="41"/>
      <c r="D99" s="199" t="s">
        <v>155</v>
      </c>
      <c r="E99" s="41"/>
      <c r="F99" s="200" t="s">
        <v>377</v>
      </c>
      <c r="G99" s="41"/>
      <c r="H99" s="41"/>
      <c r="I99" s="201"/>
      <c r="J99" s="41"/>
      <c r="K99" s="41"/>
      <c r="L99" s="45"/>
      <c r="M99" s="202"/>
      <c r="N99" s="203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155</v>
      </c>
      <c r="AU99" s="18" t="s">
        <v>73</v>
      </c>
    </row>
    <row r="100" s="2" customFormat="1">
      <c r="A100" s="39"/>
      <c r="B100" s="40"/>
      <c r="C100" s="41"/>
      <c r="D100" s="204" t="s">
        <v>162</v>
      </c>
      <c r="E100" s="41"/>
      <c r="F100" s="205" t="s">
        <v>378</v>
      </c>
      <c r="G100" s="41"/>
      <c r="H100" s="41"/>
      <c r="I100" s="201"/>
      <c r="J100" s="41"/>
      <c r="K100" s="41"/>
      <c r="L100" s="45"/>
      <c r="M100" s="202"/>
      <c r="N100" s="203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162</v>
      </c>
      <c r="AU100" s="18" t="s">
        <v>73</v>
      </c>
    </row>
    <row r="101" s="10" customFormat="1">
      <c r="A101" s="10"/>
      <c r="B101" s="206"/>
      <c r="C101" s="207"/>
      <c r="D101" s="199" t="s">
        <v>181</v>
      </c>
      <c r="E101" s="208" t="s">
        <v>19</v>
      </c>
      <c r="F101" s="209" t="s">
        <v>697</v>
      </c>
      <c r="G101" s="207"/>
      <c r="H101" s="210">
        <v>252</v>
      </c>
      <c r="I101" s="211"/>
      <c r="J101" s="207"/>
      <c r="K101" s="207"/>
      <c r="L101" s="212"/>
      <c r="M101" s="213"/>
      <c r="N101" s="214"/>
      <c r="O101" s="214"/>
      <c r="P101" s="214"/>
      <c r="Q101" s="214"/>
      <c r="R101" s="214"/>
      <c r="S101" s="214"/>
      <c r="T101" s="215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T101" s="216" t="s">
        <v>181</v>
      </c>
      <c r="AU101" s="216" t="s">
        <v>73</v>
      </c>
      <c r="AV101" s="10" t="s">
        <v>82</v>
      </c>
      <c r="AW101" s="10" t="s">
        <v>35</v>
      </c>
      <c r="AX101" s="10" t="s">
        <v>80</v>
      </c>
      <c r="AY101" s="216" t="s">
        <v>153</v>
      </c>
    </row>
    <row r="102" s="2" customFormat="1" ht="21.75" customHeight="1">
      <c r="A102" s="39"/>
      <c r="B102" s="40"/>
      <c r="C102" s="186" t="s">
        <v>175</v>
      </c>
      <c r="D102" s="186" t="s">
        <v>148</v>
      </c>
      <c r="E102" s="187" t="s">
        <v>381</v>
      </c>
      <c r="F102" s="188" t="s">
        <v>382</v>
      </c>
      <c r="G102" s="189" t="s">
        <v>369</v>
      </c>
      <c r="H102" s="190">
        <v>252</v>
      </c>
      <c r="I102" s="191"/>
      <c r="J102" s="192">
        <f>ROUND(I102*H102,2)</f>
        <v>0</v>
      </c>
      <c r="K102" s="188" t="s">
        <v>159</v>
      </c>
      <c r="L102" s="45"/>
      <c r="M102" s="193" t="s">
        <v>19</v>
      </c>
      <c r="N102" s="194" t="s">
        <v>44</v>
      </c>
      <c r="O102" s="85"/>
      <c r="P102" s="195">
        <f>O102*H102</f>
        <v>0</v>
      </c>
      <c r="Q102" s="195">
        <v>0</v>
      </c>
      <c r="R102" s="195">
        <f>Q102*H102</f>
        <v>0</v>
      </c>
      <c r="S102" s="195">
        <v>0</v>
      </c>
      <c r="T102" s="196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197" t="s">
        <v>152</v>
      </c>
      <c r="AT102" s="197" t="s">
        <v>148</v>
      </c>
      <c r="AU102" s="197" t="s">
        <v>73</v>
      </c>
      <c r="AY102" s="18" t="s">
        <v>153</v>
      </c>
      <c r="BE102" s="198">
        <f>IF(N102="základní",J102,0)</f>
        <v>0</v>
      </c>
      <c r="BF102" s="198">
        <f>IF(N102="snížená",J102,0)</f>
        <v>0</v>
      </c>
      <c r="BG102" s="198">
        <f>IF(N102="zákl. přenesená",J102,0)</f>
        <v>0</v>
      </c>
      <c r="BH102" s="198">
        <f>IF(N102="sníž. přenesená",J102,0)</f>
        <v>0</v>
      </c>
      <c r="BI102" s="198">
        <f>IF(N102="nulová",J102,0)</f>
        <v>0</v>
      </c>
      <c r="BJ102" s="18" t="s">
        <v>80</v>
      </c>
      <c r="BK102" s="198">
        <f>ROUND(I102*H102,2)</f>
        <v>0</v>
      </c>
      <c r="BL102" s="18" t="s">
        <v>152</v>
      </c>
      <c r="BM102" s="197" t="s">
        <v>698</v>
      </c>
    </row>
    <row r="103" s="2" customFormat="1">
      <c r="A103" s="39"/>
      <c r="B103" s="40"/>
      <c r="C103" s="41"/>
      <c r="D103" s="199" t="s">
        <v>155</v>
      </c>
      <c r="E103" s="41"/>
      <c r="F103" s="200" t="s">
        <v>384</v>
      </c>
      <c r="G103" s="41"/>
      <c r="H103" s="41"/>
      <c r="I103" s="201"/>
      <c r="J103" s="41"/>
      <c r="K103" s="41"/>
      <c r="L103" s="45"/>
      <c r="M103" s="202"/>
      <c r="N103" s="203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155</v>
      </c>
      <c r="AU103" s="18" t="s">
        <v>73</v>
      </c>
    </row>
    <row r="104" s="2" customFormat="1">
      <c r="A104" s="39"/>
      <c r="B104" s="40"/>
      <c r="C104" s="41"/>
      <c r="D104" s="204" t="s">
        <v>162</v>
      </c>
      <c r="E104" s="41"/>
      <c r="F104" s="205" t="s">
        <v>385</v>
      </c>
      <c r="G104" s="41"/>
      <c r="H104" s="41"/>
      <c r="I104" s="201"/>
      <c r="J104" s="41"/>
      <c r="K104" s="41"/>
      <c r="L104" s="45"/>
      <c r="M104" s="202"/>
      <c r="N104" s="203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162</v>
      </c>
      <c r="AU104" s="18" t="s">
        <v>73</v>
      </c>
    </row>
    <row r="105" s="2" customFormat="1" ht="24.15" customHeight="1">
      <c r="A105" s="39"/>
      <c r="B105" s="40"/>
      <c r="C105" s="186" t="s">
        <v>183</v>
      </c>
      <c r="D105" s="186" t="s">
        <v>148</v>
      </c>
      <c r="E105" s="187" t="s">
        <v>387</v>
      </c>
      <c r="F105" s="188" t="s">
        <v>388</v>
      </c>
      <c r="G105" s="189" t="s">
        <v>369</v>
      </c>
      <c r="H105" s="190">
        <v>1008</v>
      </c>
      <c r="I105" s="191"/>
      <c r="J105" s="192">
        <f>ROUND(I105*H105,2)</f>
        <v>0</v>
      </c>
      <c r="K105" s="188" t="s">
        <v>159</v>
      </c>
      <c r="L105" s="45"/>
      <c r="M105" s="193" t="s">
        <v>19</v>
      </c>
      <c r="N105" s="194" t="s">
        <v>44</v>
      </c>
      <c r="O105" s="85"/>
      <c r="P105" s="195">
        <f>O105*H105</f>
        <v>0</v>
      </c>
      <c r="Q105" s="195">
        <v>0</v>
      </c>
      <c r="R105" s="195">
        <f>Q105*H105</f>
        <v>0</v>
      </c>
      <c r="S105" s="195">
        <v>0</v>
      </c>
      <c r="T105" s="196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197" t="s">
        <v>152</v>
      </c>
      <c r="AT105" s="197" t="s">
        <v>148</v>
      </c>
      <c r="AU105" s="197" t="s">
        <v>73</v>
      </c>
      <c r="AY105" s="18" t="s">
        <v>153</v>
      </c>
      <c r="BE105" s="198">
        <f>IF(N105="základní",J105,0)</f>
        <v>0</v>
      </c>
      <c r="BF105" s="198">
        <f>IF(N105="snížená",J105,0)</f>
        <v>0</v>
      </c>
      <c r="BG105" s="198">
        <f>IF(N105="zákl. přenesená",J105,0)</f>
        <v>0</v>
      </c>
      <c r="BH105" s="198">
        <f>IF(N105="sníž. přenesená",J105,0)</f>
        <v>0</v>
      </c>
      <c r="BI105" s="198">
        <f>IF(N105="nulová",J105,0)</f>
        <v>0</v>
      </c>
      <c r="BJ105" s="18" t="s">
        <v>80</v>
      </c>
      <c r="BK105" s="198">
        <f>ROUND(I105*H105,2)</f>
        <v>0</v>
      </c>
      <c r="BL105" s="18" t="s">
        <v>152</v>
      </c>
      <c r="BM105" s="197" t="s">
        <v>699</v>
      </c>
    </row>
    <row r="106" s="2" customFormat="1">
      <c r="A106" s="39"/>
      <c r="B106" s="40"/>
      <c r="C106" s="41"/>
      <c r="D106" s="199" t="s">
        <v>155</v>
      </c>
      <c r="E106" s="41"/>
      <c r="F106" s="200" t="s">
        <v>390</v>
      </c>
      <c r="G106" s="41"/>
      <c r="H106" s="41"/>
      <c r="I106" s="201"/>
      <c r="J106" s="41"/>
      <c r="K106" s="41"/>
      <c r="L106" s="45"/>
      <c r="M106" s="202"/>
      <c r="N106" s="203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155</v>
      </c>
      <c r="AU106" s="18" t="s">
        <v>73</v>
      </c>
    </row>
    <row r="107" s="2" customFormat="1">
      <c r="A107" s="39"/>
      <c r="B107" s="40"/>
      <c r="C107" s="41"/>
      <c r="D107" s="204" t="s">
        <v>162</v>
      </c>
      <c r="E107" s="41"/>
      <c r="F107" s="205" t="s">
        <v>391</v>
      </c>
      <c r="G107" s="41"/>
      <c r="H107" s="41"/>
      <c r="I107" s="201"/>
      <c r="J107" s="41"/>
      <c r="K107" s="41"/>
      <c r="L107" s="45"/>
      <c r="M107" s="202"/>
      <c r="N107" s="203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162</v>
      </c>
      <c r="AU107" s="18" t="s">
        <v>73</v>
      </c>
    </row>
    <row r="108" s="10" customFormat="1">
      <c r="A108" s="10"/>
      <c r="B108" s="206"/>
      <c r="C108" s="207"/>
      <c r="D108" s="199" t="s">
        <v>181</v>
      </c>
      <c r="E108" s="208" t="s">
        <v>19</v>
      </c>
      <c r="F108" s="209" t="s">
        <v>700</v>
      </c>
      <c r="G108" s="207"/>
      <c r="H108" s="210">
        <v>1008</v>
      </c>
      <c r="I108" s="211"/>
      <c r="J108" s="207"/>
      <c r="K108" s="207"/>
      <c r="L108" s="212"/>
      <c r="M108" s="231"/>
      <c r="N108" s="232"/>
      <c r="O108" s="232"/>
      <c r="P108" s="232"/>
      <c r="Q108" s="232"/>
      <c r="R108" s="232"/>
      <c r="S108" s="232"/>
      <c r="T108" s="233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T108" s="216" t="s">
        <v>181</v>
      </c>
      <c r="AU108" s="216" t="s">
        <v>73</v>
      </c>
      <c r="AV108" s="10" t="s">
        <v>82</v>
      </c>
      <c r="AW108" s="10" t="s">
        <v>35</v>
      </c>
      <c r="AX108" s="10" t="s">
        <v>80</v>
      </c>
      <c r="AY108" s="216" t="s">
        <v>153</v>
      </c>
    </row>
    <row r="109" s="2" customFormat="1" ht="6.96" customHeight="1">
      <c r="A109" s="39"/>
      <c r="B109" s="60"/>
      <c r="C109" s="61"/>
      <c r="D109" s="61"/>
      <c r="E109" s="61"/>
      <c r="F109" s="61"/>
      <c r="G109" s="61"/>
      <c r="H109" s="61"/>
      <c r="I109" s="61"/>
      <c r="J109" s="61"/>
      <c r="K109" s="61"/>
      <c r="L109" s="45"/>
      <c r="M109" s="39"/>
      <c r="O109" s="39"/>
      <c r="P109" s="39"/>
      <c r="Q109" s="39"/>
      <c r="R109" s="39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</sheetData>
  <sheetProtection sheet="1" autoFilter="0" formatColumns="0" formatRows="0" objects="1" scenarios="1" spinCount="100000" saltValue="+ZGf5ub0oyRcJEozYBXCIJ3JiSuX3zbspqCxu4dL/JamY75cLwTmM0lDFfoec/w9wFO/z0wF2mzQMJj25QVSIA==" hashValue="1JF7xdEBd0NJgZjP5VT3JEwyUDGYdt8KSE57Sp6RayfqSjz9QSqGxknwLxRMug+lCZhngJ+7LkC/jg1OZ6ZCpw==" algorithmName="SHA-512" password="CC35"/>
  <autoFilter ref="C84:K10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88" r:id="rId1" display="https://podminky.urs.cz/item/CS_URS_2022_01/184851256"/>
    <hyperlink ref="F92" r:id="rId2" display="https://podminky.urs.cz/item/CS_URS_2022_01/184911111"/>
    <hyperlink ref="F96" r:id="rId3" display="https://podminky.urs.cz/item/CS_URS_2022_01/184808211"/>
    <hyperlink ref="F100" r:id="rId4" display="https://podminky.urs.cz/item/CS_URS_2022_01/185804312"/>
    <hyperlink ref="F104" r:id="rId5" display="https://podminky.urs.cz/item/CS_URS_2022_01/185851121"/>
    <hyperlink ref="F107" r:id="rId6" display="https://podminky.urs.cz/item/CS_URS_2022_01/185851129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7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116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82</v>
      </c>
    </row>
    <row r="4" s="1" customFormat="1" ht="24.96" customHeight="1">
      <c r="B4" s="21"/>
      <c r="D4" s="141" t="s">
        <v>128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26.25" customHeight="1">
      <c r="B7" s="21"/>
      <c r="E7" s="144" t="str">
        <f>'Rekapitulace stavby'!K6</f>
        <v>Větrolamy TEO 2 a TEO 3, LBK 4b a IP 26, 27, 28 a 33 v k.ú. Vítonice u Znojma</v>
      </c>
      <c r="F7" s="143"/>
      <c r="G7" s="143"/>
      <c r="H7" s="143"/>
      <c r="L7" s="21"/>
    </row>
    <row r="8" s="1" customFormat="1" ht="12" customHeight="1">
      <c r="B8" s="21"/>
      <c r="D8" s="143" t="s">
        <v>129</v>
      </c>
      <c r="L8" s="21"/>
    </row>
    <row r="9" s="2" customFormat="1" ht="16.5" customHeight="1">
      <c r="A9" s="39"/>
      <c r="B9" s="45"/>
      <c r="C9" s="39"/>
      <c r="D9" s="39"/>
      <c r="E9" s="144" t="s">
        <v>609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413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701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22. 4. 2022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30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32</v>
      </c>
      <c r="E22" s="39"/>
      <c r="F22" s="39"/>
      <c r="G22" s="39"/>
      <c r="H22" s="39"/>
      <c r="I22" s="143" t="s">
        <v>26</v>
      </c>
      <c r="J22" s="134" t="s">
        <v>33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34</v>
      </c>
      <c r="F23" s="39"/>
      <c r="G23" s="39"/>
      <c r="H23" s="39"/>
      <c r="I23" s="143" t="s">
        <v>29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36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34</v>
      </c>
      <c r="F26" s="39"/>
      <c r="G26" s="39"/>
      <c r="H26" s="39"/>
      <c r="I26" s="143" t="s">
        <v>29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37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39</v>
      </c>
      <c r="E32" s="39"/>
      <c r="F32" s="39"/>
      <c r="G32" s="39"/>
      <c r="H32" s="39"/>
      <c r="I32" s="39"/>
      <c r="J32" s="154">
        <f>ROUND(J85,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41</v>
      </c>
      <c r="G34" s="39"/>
      <c r="H34" s="39"/>
      <c r="I34" s="155" t="s">
        <v>40</v>
      </c>
      <c r="J34" s="155" t="s">
        <v>42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43</v>
      </c>
      <c r="E35" s="143" t="s">
        <v>44</v>
      </c>
      <c r="F35" s="157">
        <f>ROUND((SUM(BE85:BE112)),  2)</f>
        <v>0</v>
      </c>
      <c r="G35" s="39"/>
      <c r="H35" s="39"/>
      <c r="I35" s="158">
        <v>0.20999999999999999</v>
      </c>
      <c r="J35" s="157">
        <f>ROUND(((SUM(BE85:BE112))*I35),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45</v>
      </c>
      <c r="F36" s="157">
        <f>ROUND((SUM(BF85:BF112)),  2)</f>
        <v>0</v>
      </c>
      <c r="G36" s="39"/>
      <c r="H36" s="39"/>
      <c r="I36" s="158">
        <v>0.14999999999999999</v>
      </c>
      <c r="J36" s="157">
        <f>ROUND(((SUM(BF85:BF112))*I36),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46</v>
      </c>
      <c r="F37" s="157">
        <f>ROUND((SUM(BG85:BG112)),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47</v>
      </c>
      <c r="F38" s="157">
        <f>ROUND((SUM(BH85:BH112)),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48</v>
      </c>
      <c r="F39" s="157">
        <f>ROUND((SUM(BI85:BI112)),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49</v>
      </c>
      <c r="E41" s="161"/>
      <c r="F41" s="161"/>
      <c r="G41" s="162" t="s">
        <v>50</v>
      </c>
      <c r="H41" s="163" t="s">
        <v>51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131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26.25" customHeight="1">
      <c r="A50" s="39"/>
      <c r="B50" s="40"/>
      <c r="C50" s="41"/>
      <c r="D50" s="41"/>
      <c r="E50" s="170" t="str">
        <f>E7</f>
        <v>Větrolamy TEO 2 a TEO 3, LBK 4b a IP 26, 27, 28 a 33 v k.ú. Vítonice u Znojma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129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609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413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SO-033 - 3. rok pěstební péče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Vítonice u Znojma</v>
      </c>
      <c r="G56" s="41"/>
      <c r="H56" s="41"/>
      <c r="I56" s="33" t="s">
        <v>23</v>
      </c>
      <c r="J56" s="73" t="str">
        <f>IF(J14="","",J14)</f>
        <v>22. 4. 2022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25</v>
      </c>
      <c r="D58" s="41"/>
      <c r="E58" s="41"/>
      <c r="F58" s="28" t="str">
        <f>E17</f>
        <v>ČR-Státní pozemkový úřad</v>
      </c>
      <c r="G58" s="41"/>
      <c r="H58" s="41"/>
      <c r="I58" s="33" t="s">
        <v>32</v>
      </c>
      <c r="J58" s="37" t="str">
        <f>E23</f>
        <v>AGROPROJEKT PSO s.r.o.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5.65" customHeight="1">
      <c r="A59" s="39"/>
      <c r="B59" s="40"/>
      <c r="C59" s="33" t="s">
        <v>30</v>
      </c>
      <c r="D59" s="41"/>
      <c r="E59" s="41"/>
      <c r="F59" s="28" t="str">
        <f>IF(E20="","",E20)</f>
        <v>Vyplň údaj</v>
      </c>
      <c r="G59" s="41"/>
      <c r="H59" s="41"/>
      <c r="I59" s="33" t="s">
        <v>36</v>
      </c>
      <c r="J59" s="37" t="str">
        <f>E26</f>
        <v>AGROPROJEKT PSO s.r.o.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132</v>
      </c>
      <c r="D61" s="172"/>
      <c r="E61" s="172"/>
      <c r="F61" s="172"/>
      <c r="G61" s="172"/>
      <c r="H61" s="172"/>
      <c r="I61" s="172"/>
      <c r="J61" s="173" t="s">
        <v>133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71</v>
      </c>
      <c r="D63" s="41"/>
      <c r="E63" s="41"/>
      <c r="F63" s="41"/>
      <c r="G63" s="41"/>
      <c r="H63" s="41"/>
      <c r="I63" s="41"/>
      <c r="J63" s="103">
        <f>J85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134</v>
      </c>
    </row>
    <row r="64" s="2" customFormat="1" ht="21.84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4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6.96" customHeight="1">
      <c r="A65" s="39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14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9" s="2" customFormat="1" ht="6.96" customHeight="1">
      <c r="A69" s="39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4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4.96" customHeight="1">
      <c r="A70" s="39"/>
      <c r="B70" s="40"/>
      <c r="C70" s="24" t="s">
        <v>135</v>
      </c>
      <c r="D70" s="41"/>
      <c r="E70" s="41"/>
      <c r="F70" s="41"/>
      <c r="G70" s="41"/>
      <c r="H70" s="41"/>
      <c r="I70" s="41"/>
      <c r="J70" s="41"/>
      <c r="K70" s="41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16</v>
      </c>
      <c r="D72" s="41"/>
      <c r="E72" s="41"/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6.25" customHeight="1">
      <c r="A73" s="39"/>
      <c r="B73" s="40"/>
      <c r="C73" s="41"/>
      <c r="D73" s="41"/>
      <c r="E73" s="170" t="str">
        <f>E7</f>
        <v>Větrolamy TEO 2 a TEO 3, LBK 4b a IP 26, 27, 28 a 33 v k.ú. Vítonice u Znojma</v>
      </c>
      <c r="F73" s="33"/>
      <c r="G73" s="33"/>
      <c r="H73" s="33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1" customFormat="1" ht="12" customHeight="1">
      <c r="B74" s="22"/>
      <c r="C74" s="33" t="s">
        <v>129</v>
      </c>
      <c r="D74" s="23"/>
      <c r="E74" s="23"/>
      <c r="F74" s="23"/>
      <c r="G74" s="23"/>
      <c r="H74" s="23"/>
      <c r="I74" s="23"/>
      <c r="J74" s="23"/>
      <c r="K74" s="23"/>
      <c r="L74" s="21"/>
    </row>
    <row r="75" s="2" customFormat="1" ht="16.5" customHeight="1">
      <c r="A75" s="39"/>
      <c r="B75" s="40"/>
      <c r="C75" s="41"/>
      <c r="D75" s="41"/>
      <c r="E75" s="170" t="s">
        <v>609</v>
      </c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413</v>
      </c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70" t="str">
        <f>E11</f>
        <v>SO-033 - 3. rok pěstební péče</v>
      </c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21</v>
      </c>
      <c r="D79" s="41"/>
      <c r="E79" s="41"/>
      <c r="F79" s="28" t="str">
        <f>F14</f>
        <v>Vítonice u Znojma</v>
      </c>
      <c r="G79" s="41"/>
      <c r="H79" s="41"/>
      <c r="I79" s="33" t="s">
        <v>23</v>
      </c>
      <c r="J79" s="73" t="str">
        <f>IF(J14="","",J14)</f>
        <v>22. 4. 2022</v>
      </c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25.65" customHeight="1">
      <c r="A81" s="39"/>
      <c r="B81" s="40"/>
      <c r="C81" s="33" t="s">
        <v>25</v>
      </c>
      <c r="D81" s="41"/>
      <c r="E81" s="41"/>
      <c r="F81" s="28" t="str">
        <f>E17</f>
        <v>ČR-Státní pozemkový úřad</v>
      </c>
      <c r="G81" s="41"/>
      <c r="H81" s="41"/>
      <c r="I81" s="33" t="s">
        <v>32</v>
      </c>
      <c r="J81" s="37" t="str">
        <f>E23</f>
        <v>AGROPROJEKT PSO s.r.o.</v>
      </c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5.65" customHeight="1">
      <c r="A82" s="39"/>
      <c r="B82" s="40"/>
      <c r="C82" s="33" t="s">
        <v>30</v>
      </c>
      <c r="D82" s="41"/>
      <c r="E82" s="41"/>
      <c r="F82" s="28" t="str">
        <f>IF(E20="","",E20)</f>
        <v>Vyplň údaj</v>
      </c>
      <c r="G82" s="41"/>
      <c r="H82" s="41"/>
      <c r="I82" s="33" t="s">
        <v>36</v>
      </c>
      <c r="J82" s="37" t="str">
        <f>E26</f>
        <v>AGROPROJEKT PSO s.r.o.</v>
      </c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0.32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9" customFormat="1" ht="29.28" customHeight="1">
      <c r="A84" s="175"/>
      <c r="B84" s="176"/>
      <c r="C84" s="177" t="s">
        <v>136</v>
      </c>
      <c r="D84" s="178" t="s">
        <v>58</v>
      </c>
      <c r="E84" s="178" t="s">
        <v>54</v>
      </c>
      <c r="F84" s="178" t="s">
        <v>55</v>
      </c>
      <c r="G84" s="178" t="s">
        <v>137</v>
      </c>
      <c r="H84" s="178" t="s">
        <v>138</v>
      </c>
      <c r="I84" s="178" t="s">
        <v>139</v>
      </c>
      <c r="J84" s="178" t="s">
        <v>133</v>
      </c>
      <c r="K84" s="179" t="s">
        <v>140</v>
      </c>
      <c r="L84" s="180"/>
      <c r="M84" s="93" t="s">
        <v>19</v>
      </c>
      <c r="N84" s="94" t="s">
        <v>43</v>
      </c>
      <c r="O84" s="94" t="s">
        <v>141</v>
      </c>
      <c r="P84" s="94" t="s">
        <v>142</v>
      </c>
      <c r="Q84" s="94" t="s">
        <v>143</v>
      </c>
      <c r="R84" s="94" t="s">
        <v>144</v>
      </c>
      <c r="S84" s="94" t="s">
        <v>145</v>
      </c>
      <c r="T84" s="95" t="s">
        <v>146</v>
      </c>
      <c r="U84" s="175"/>
      <c r="V84" s="175"/>
      <c r="W84" s="175"/>
      <c r="X84" s="175"/>
      <c r="Y84" s="175"/>
      <c r="Z84" s="175"/>
      <c r="AA84" s="175"/>
      <c r="AB84" s="175"/>
      <c r="AC84" s="175"/>
      <c r="AD84" s="175"/>
      <c r="AE84" s="175"/>
    </row>
    <row r="85" s="2" customFormat="1" ht="22.8" customHeight="1">
      <c r="A85" s="39"/>
      <c r="B85" s="40"/>
      <c r="C85" s="100" t="s">
        <v>147</v>
      </c>
      <c r="D85" s="41"/>
      <c r="E85" s="41"/>
      <c r="F85" s="41"/>
      <c r="G85" s="41"/>
      <c r="H85" s="41"/>
      <c r="I85" s="41"/>
      <c r="J85" s="181">
        <f>BK85</f>
        <v>0</v>
      </c>
      <c r="K85" s="41"/>
      <c r="L85" s="45"/>
      <c r="M85" s="96"/>
      <c r="N85" s="182"/>
      <c r="O85" s="97"/>
      <c r="P85" s="183">
        <f>SUM(P86:P112)</f>
        <v>0</v>
      </c>
      <c r="Q85" s="97"/>
      <c r="R85" s="183">
        <f>SUM(R86:R112)</f>
        <v>0.021800000000000003</v>
      </c>
      <c r="S85" s="97"/>
      <c r="T85" s="184">
        <f>SUM(T86:T112)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72</v>
      </c>
      <c r="AU85" s="18" t="s">
        <v>134</v>
      </c>
      <c r="BK85" s="185">
        <f>SUM(BK86:BK112)</f>
        <v>0</v>
      </c>
    </row>
    <row r="86" s="2" customFormat="1" ht="24.15" customHeight="1">
      <c r="A86" s="39"/>
      <c r="B86" s="40"/>
      <c r="C86" s="186" t="s">
        <v>80</v>
      </c>
      <c r="D86" s="186" t="s">
        <v>148</v>
      </c>
      <c r="E86" s="187" t="s">
        <v>415</v>
      </c>
      <c r="F86" s="188" t="s">
        <v>416</v>
      </c>
      <c r="G86" s="189" t="s">
        <v>417</v>
      </c>
      <c r="H86" s="190">
        <v>3.1850000000000001</v>
      </c>
      <c r="I86" s="191"/>
      <c r="J86" s="192">
        <f>ROUND(I86*H86,2)</f>
        <v>0</v>
      </c>
      <c r="K86" s="188" t="s">
        <v>159</v>
      </c>
      <c r="L86" s="45"/>
      <c r="M86" s="193" t="s">
        <v>19</v>
      </c>
      <c r="N86" s="194" t="s">
        <v>44</v>
      </c>
      <c r="O86" s="85"/>
      <c r="P86" s="195">
        <f>O86*H86</f>
        <v>0</v>
      </c>
      <c r="Q86" s="195">
        <v>0</v>
      </c>
      <c r="R86" s="195">
        <f>Q86*H86</f>
        <v>0</v>
      </c>
      <c r="S86" s="195">
        <v>0</v>
      </c>
      <c r="T86" s="196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197" t="s">
        <v>152</v>
      </c>
      <c r="AT86" s="197" t="s">
        <v>148</v>
      </c>
      <c r="AU86" s="197" t="s">
        <v>73</v>
      </c>
      <c r="AY86" s="18" t="s">
        <v>153</v>
      </c>
      <c r="BE86" s="198">
        <f>IF(N86="základní",J86,0)</f>
        <v>0</v>
      </c>
      <c r="BF86" s="198">
        <f>IF(N86="snížená",J86,0)</f>
        <v>0</v>
      </c>
      <c r="BG86" s="198">
        <f>IF(N86="zákl. přenesená",J86,0)</f>
        <v>0</v>
      </c>
      <c r="BH86" s="198">
        <f>IF(N86="sníž. přenesená",J86,0)</f>
        <v>0</v>
      </c>
      <c r="BI86" s="198">
        <f>IF(N86="nulová",J86,0)</f>
        <v>0</v>
      </c>
      <c r="BJ86" s="18" t="s">
        <v>80</v>
      </c>
      <c r="BK86" s="198">
        <f>ROUND(I86*H86,2)</f>
        <v>0</v>
      </c>
      <c r="BL86" s="18" t="s">
        <v>152</v>
      </c>
      <c r="BM86" s="197" t="s">
        <v>702</v>
      </c>
    </row>
    <row r="87" s="2" customFormat="1">
      <c r="A87" s="39"/>
      <c r="B87" s="40"/>
      <c r="C87" s="41"/>
      <c r="D87" s="199" t="s">
        <v>155</v>
      </c>
      <c r="E87" s="41"/>
      <c r="F87" s="200" t="s">
        <v>419</v>
      </c>
      <c r="G87" s="41"/>
      <c r="H87" s="41"/>
      <c r="I87" s="201"/>
      <c r="J87" s="41"/>
      <c r="K87" s="41"/>
      <c r="L87" s="45"/>
      <c r="M87" s="202"/>
      <c r="N87" s="203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155</v>
      </c>
      <c r="AU87" s="18" t="s">
        <v>73</v>
      </c>
    </row>
    <row r="88" s="2" customFormat="1">
      <c r="A88" s="39"/>
      <c r="B88" s="40"/>
      <c r="C88" s="41"/>
      <c r="D88" s="204" t="s">
        <v>162</v>
      </c>
      <c r="E88" s="41"/>
      <c r="F88" s="205" t="s">
        <v>420</v>
      </c>
      <c r="G88" s="41"/>
      <c r="H88" s="41"/>
      <c r="I88" s="201"/>
      <c r="J88" s="41"/>
      <c r="K88" s="41"/>
      <c r="L88" s="45"/>
      <c r="M88" s="202"/>
      <c r="N88" s="203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162</v>
      </c>
      <c r="AU88" s="18" t="s">
        <v>73</v>
      </c>
    </row>
    <row r="89" s="10" customFormat="1">
      <c r="A89" s="10"/>
      <c r="B89" s="206"/>
      <c r="C89" s="207"/>
      <c r="D89" s="199" t="s">
        <v>181</v>
      </c>
      <c r="E89" s="208" t="s">
        <v>19</v>
      </c>
      <c r="F89" s="209" t="s">
        <v>680</v>
      </c>
      <c r="G89" s="207"/>
      <c r="H89" s="210">
        <v>3.1850000000000001</v>
      </c>
      <c r="I89" s="211"/>
      <c r="J89" s="207"/>
      <c r="K89" s="207"/>
      <c r="L89" s="212"/>
      <c r="M89" s="213"/>
      <c r="N89" s="214"/>
      <c r="O89" s="214"/>
      <c r="P89" s="214"/>
      <c r="Q89" s="214"/>
      <c r="R89" s="214"/>
      <c r="S89" s="214"/>
      <c r="T89" s="215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T89" s="216" t="s">
        <v>181</v>
      </c>
      <c r="AU89" s="216" t="s">
        <v>73</v>
      </c>
      <c r="AV89" s="10" t="s">
        <v>82</v>
      </c>
      <c r="AW89" s="10" t="s">
        <v>35</v>
      </c>
      <c r="AX89" s="10" t="s">
        <v>80</v>
      </c>
      <c r="AY89" s="216" t="s">
        <v>153</v>
      </c>
    </row>
    <row r="90" s="2" customFormat="1" ht="16.5" customHeight="1">
      <c r="A90" s="39"/>
      <c r="B90" s="40"/>
      <c r="C90" s="186" t="s">
        <v>82</v>
      </c>
      <c r="D90" s="186" t="s">
        <v>148</v>
      </c>
      <c r="E90" s="187" t="s">
        <v>428</v>
      </c>
      <c r="F90" s="188" t="s">
        <v>429</v>
      </c>
      <c r="G90" s="189" t="s">
        <v>207</v>
      </c>
      <c r="H90" s="190">
        <v>1090</v>
      </c>
      <c r="I90" s="191"/>
      <c r="J90" s="192">
        <f>ROUND(I90*H90,2)</f>
        <v>0</v>
      </c>
      <c r="K90" s="188" t="s">
        <v>159</v>
      </c>
      <c r="L90" s="45"/>
      <c r="M90" s="193" t="s">
        <v>19</v>
      </c>
      <c r="N90" s="194" t="s">
        <v>44</v>
      </c>
      <c r="O90" s="85"/>
      <c r="P90" s="195">
        <f>O90*H90</f>
        <v>0</v>
      </c>
      <c r="Q90" s="195">
        <v>2.0000000000000002E-05</v>
      </c>
      <c r="R90" s="195">
        <f>Q90*H90</f>
        <v>0.021800000000000003</v>
      </c>
      <c r="S90" s="195">
        <v>0</v>
      </c>
      <c r="T90" s="196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197" t="s">
        <v>152</v>
      </c>
      <c r="AT90" s="197" t="s">
        <v>148</v>
      </c>
      <c r="AU90" s="197" t="s">
        <v>73</v>
      </c>
      <c r="AY90" s="18" t="s">
        <v>153</v>
      </c>
      <c r="BE90" s="198">
        <f>IF(N90="základní",J90,0)</f>
        <v>0</v>
      </c>
      <c r="BF90" s="198">
        <f>IF(N90="snížená",J90,0)</f>
        <v>0</v>
      </c>
      <c r="BG90" s="198">
        <f>IF(N90="zákl. přenesená",J90,0)</f>
        <v>0</v>
      </c>
      <c r="BH90" s="198">
        <f>IF(N90="sníž. přenesená",J90,0)</f>
        <v>0</v>
      </c>
      <c r="BI90" s="198">
        <f>IF(N90="nulová",J90,0)</f>
        <v>0</v>
      </c>
      <c r="BJ90" s="18" t="s">
        <v>80</v>
      </c>
      <c r="BK90" s="198">
        <f>ROUND(I90*H90,2)</f>
        <v>0</v>
      </c>
      <c r="BL90" s="18" t="s">
        <v>152</v>
      </c>
      <c r="BM90" s="197" t="s">
        <v>703</v>
      </c>
    </row>
    <row r="91" s="2" customFormat="1">
      <c r="A91" s="39"/>
      <c r="B91" s="40"/>
      <c r="C91" s="41"/>
      <c r="D91" s="199" t="s">
        <v>155</v>
      </c>
      <c r="E91" s="41"/>
      <c r="F91" s="200" t="s">
        <v>431</v>
      </c>
      <c r="G91" s="41"/>
      <c r="H91" s="41"/>
      <c r="I91" s="201"/>
      <c r="J91" s="41"/>
      <c r="K91" s="41"/>
      <c r="L91" s="45"/>
      <c r="M91" s="202"/>
      <c r="N91" s="203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155</v>
      </c>
      <c r="AU91" s="18" t="s">
        <v>73</v>
      </c>
    </row>
    <row r="92" s="2" customFormat="1">
      <c r="A92" s="39"/>
      <c r="B92" s="40"/>
      <c r="C92" s="41"/>
      <c r="D92" s="204" t="s">
        <v>162</v>
      </c>
      <c r="E92" s="41"/>
      <c r="F92" s="205" t="s">
        <v>432</v>
      </c>
      <c r="G92" s="41"/>
      <c r="H92" s="41"/>
      <c r="I92" s="201"/>
      <c r="J92" s="41"/>
      <c r="K92" s="41"/>
      <c r="L92" s="45"/>
      <c r="M92" s="202"/>
      <c r="N92" s="203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162</v>
      </c>
      <c r="AU92" s="18" t="s">
        <v>73</v>
      </c>
    </row>
    <row r="93" s="10" customFormat="1">
      <c r="A93" s="10"/>
      <c r="B93" s="206"/>
      <c r="C93" s="207"/>
      <c r="D93" s="199" t="s">
        <v>181</v>
      </c>
      <c r="E93" s="208" t="s">
        <v>19</v>
      </c>
      <c r="F93" s="209" t="s">
        <v>684</v>
      </c>
      <c r="G93" s="207"/>
      <c r="H93" s="210">
        <v>1090</v>
      </c>
      <c r="I93" s="211"/>
      <c r="J93" s="207"/>
      <c r="K93" s="207"/>
      <c r="L93" s="212"/>
      <c r="M93" s="213"/>
      <c r="N93" s="214"/>
      <c r="O93" s="214"/>
      <c r="P93" s="214"/>
      <c r="Q93" s="214"/>
      <c r="R93" s="214"/>
      <c r="S93" s="214"/>
      <c r="T93" s="215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T93" s="216" t="s">
        <v>181</v>
      </c>
      <c r="AU93" s="216" t="s">
        <v>73</v>
      </c>
      <c r="AV93" s="10" t="s">
        <v>82</v>
      </c>
      <c r="AW93" s="10" t="s">
        <v>35</v>
      </c>
      <c r="AX93" s="10" t="s">
        <v>80</v>
      </c>
      <c r="AY93" s="216" t="s">
        <v>153</v>
      </c>
    </row>
    <row r="94" s="2" customFormat="1" ht="24.15" customHeight="1">
      <c r="A94" s="39"/>
      <c r="B94" s="40"/>
      <c r="C94" s="186" t="s">
        <v>164</v>
      </c>
      <c r="D94" s="186" t="s">
        <v>148</v>
      </c>
      <c r="E94" s="187" t="s">
        <v>434</v>
      </c>
      <c r="F94" s="188" t="s">
        <v>435</v>
      </c>
      <c r="G94" s="189" t="s">
        <v>207</v>
      </c>
      <c r="H94" s="190">
        <v>6220</v>
      </c>
      <c r="I94" s="191"/>
      <c r="J94" s="192">
        <f>ROUND(I94*H94,2)</f>
        <v>0</v>
      </c>
      <c r="K94" s="188" t="s">
        <v>159</v>
      </c>
      <c r="L94" s="45"/>
      <c r="M94" s="193" t="s">
        <v>19</v>
      </c>
      <c r="N94" s="194" t="s">
        <v>44</v>
      </c>
      <c r="O94" s="85"/>
      <c r="P94" s="195">
        <f>O94*H94</f>
        <v>0</v>
      </c>
      <c r="Q94" s="195">
        <v>0</v>
      </c>
      <c r="R94" s="195">
        <f>Q94*H94</f>
        <v>0</v>
      </c>
      <c r="S94" s="195">
        <v>0</v>
      </c>
      <c r="T94" s="196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197" t="s">
        <v>152</v>
      </c>
      <c r="AT94" s="197" t="s">
        <v>148</v>
      </c>
      <c r="AU94" s="197" t="s">
        <v>73</v>
      </c>
      <c r="AY94" s="18" t="s">
        <v>153</v>
      </c>
      <c r="BE94" s="198">
        <f>IF(N94="základní",J94,0)</f>
        <v>0</v>
      </c>
      <c r="BF94" s="198">
        <f>IF(N94="snížená",J94,0)</f>
        <v>0</v>
      </c>
      <c r="BG94" s="198">
        <f>IF(N94="zákl. přenesená",J94,0)</f>
        <v>0</v>
      </c>
      <c r="BH94" s="198">
        <f>IF(N94="sníž. přenesená",J94,0)</f>
        <v>0</v>
      </c>
      <c r="BI94" s="198">
        <f>IF(N94="nulová",J94,0)</f>
        <v>0</v>
      </c>
      <c r="BJ94" s="18" t="s">
        <v>80</v>
      </c>
      <c r="BK94" s="198">
        <f>ROUND(I94*H94,2)</f>
        <v>0</v>
      </c>
      <c r="BL94" s="18" t="s">
        <v>152</v>
      </c>
      <c r="BM94" s="197" t="s">
        <v>704</v>
      </c>
    </row>
    <row r="95" s="2" customFormat="1">
      <c r="A95" s="39"/>
      <c r="B95" s="40"/>
      <c r="C95" s="41"/>
      <c r="D95" s="199" t="s">
        <v>155</v>
      </c>
      <c r="E95" s="41"/>
      <c r="F95" s="200" t="s">
        <v>437</v>
      </c>
      <c r="G95" s="41"/>
      <c r="H95" s="41"/>
      <c r="I95" s="201"/>
      <c r="J95" s="41"/>
      <c r="K95" s="41"/>
      <c r="L95" s="45"/>
      <c r="M95" s="202"/>
      <c r="N95" s="203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155</v>
      </c>
      <c r="AU95" s="18" t="s">
        <v>73</v>
      </c>
    </row>
    <row r="96" s="2" customFormat="1">
      <c r="A96" s="39"/>
      <c r="B96" s="40"/>
      <c r="C96" s="41"/>
      <c r="D96" s="204" t="s">
        <v>162</v>
      </c>
      <c r="E96" s="41"/>
      <c r="F96" s="205" t="s">
        <v>438</v>
      </c>
      <c r="G96" s="41"/>
      <c r="H96" s="41"/>
      <c r="I96" s="201"/>
      <c r="J96" s="41"/>
      <c r="K96" s="41"/>
      <c r="L96" s="45"/>
      <c r="M96" s="202"/>
      <c r="N96" s="203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162</v>
      </c>
      <c r="AU96" s="18" t="s">
        <v>73</v>
      </c>
    </row>
    <row r="97" s="10" customFormat="1">
      <c r="A97" s="10"/>
      <c r="B97" s="206"/>
      <c r="C97" s="207"/>
      <c r="D97" s="199" t="s">
        <v>181</v>
      </c>
      <c r="E97" s="208" t="s">
        <v>19</v>
      </c>
      <c r="F97" s="209" t="s">
        <v>686</v>
      </c>
      <c r="G97" s="207"/>
      <c r="H97" s="210">
        <v>6220</v>
      </c>
      <c r="I97" s="211"/>
      <c r="J97" s="207"/>
      <c r="K97" s="207"/>
      <c r="L97" s="212"/>
      <c r="M97" s="213"/>
      <c r="N97" s="214"/>
      <c r="O97" s="214"/>
      <c r="P97" s="214"/>
      <c r="Q97" s="214"/>
      <c r="R97" s="214"/>
      <c r="S97" s="214"/>
      <c r="T97" s="215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T97" s="216" t="s">
        <v>181</v>
      </c>
      <c r="AU97" s="216" t="s">
        <v>73</v>
      </c>
      <c r="AV97" s="10" t="s">
        <v>82</v>
      </c>
      <c r="AW97" s="10" t="s">
        <v>35</v>
      </c>
      <c r="AX97" s="10" t="s">
        <v>80</v>
      </c>
      <c r="AY97" s="216" t="s">
        <v>153</v>
      </c>
    </row>
    <row r="98" s="2" customFormat="1" ht="16.5" customHeight="1">
      <c r="A98" s="39"/>
      <c r="B98" s="40"/>
      <c r="C98" s="186" t="s">
        <v>152</v>
      </c>
      <c r="D98" s="186" t="s">
        <v>148</v>
      </c>
      <c r="E98" s="187" t="s">
        <v>374</v>
      </c>
      <c r="F98" s="188" t="s">
        <v>375</v>
      </c>
      <c r="G98" s="189" t="s">
        <v>369</v>
      </c>
      <c r="H98" s="190">
        <v>84</v>
      </c>
      <c r="I98" s="191"/>
      <c r="J98" s="192">
        <f>ROUND(I98*H98,2)</f>
        <v>0</v>
      </c>
      <c r="K98" s="188" t="s">
        <v>159</v>
      </c>
      <c r="L98" s="45"/>
      <c r="M98" s="193" t="s">
        <v>19</v>
      </c>
      <c r="N98" s="194" t="s">
        <v>44</v>
      </c>
      <c r="O98" s="85"/>
      <c r="P98" s="195">
        <f>O98*H98</f>
        <v>0</v>
      </c>
      <c r="Q98" s="195">
        <v>0</v>
      </c>
      <c r="R98" s="195">
        <f>Q98*H98</f>
        <v>0</v>
      </c>
      <c r="S98" s="195">
        <v>0</v>
      </c>
      <c r="T98" s="196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197" t="s">
        <v>152</v>
      </c>
      <c r="AT98" s="197" t="s">
        <v>148</v>
      </c>
      <c r="AU98" s="197" t="s">
        <v>73</v>
      </c>
      <c r="AY98" s="18" t="s">
        <v>153</v>
      </c>
      <c r="BE98" s="198">
        <f>IF(N98="základní",J98,0)</f>
        <v>0</v>
      </c>
      <c r="BF98" s="198">
        <f>IF(N98="snížená",J98,0)</f>
        <v>0</v>
      </c>
      <c r="BG98" s="198">
        <f>IF(N98="zákl. přenesená",J98,0)</f>
        <v>0</v>
      </c>
      <c r="BH98" s="198">
        <f>IF(N98="sníž. přenesená",J98,0)</f>
        <v>0</v>
      </c>
      <c r="BI98" s="198">
        <f>IF(N98="nulová",J98,0)</f>
        <v>0</v>
      </c>
      <c r="BJ98" s="18" t="s">
        <v>80</v>
      </c>
      <c r="BK98" s="198">
        <f>ROUND(I98*H98,2)</f>
        <v>0</v>
      </c>
      <c r="BL98" s="18" t="s">
        <v>152</v>
      </c>
      <c r="BM98" s="197" t="s">
        <v>705</v>
      </c>
    </row>
    <row r="99" s="2" customFormat="1">
      <c r="A99" s="39"/>
      <c r="B99" s="40"/>
      <c r="C99" s="41"/>
      <c r="D99" s="199" t="s">
        <v>155</v>
      </c>
      <c r="E99" s="41"/>
      <c r="F99" s="200" t="s">
        <v>377</v>
      </c>
      <c r="G99" s="41"/>
      <c r="H99" s="41"/>
      <c r="I99" s="201"/>
      <c r="J99" s="41"/>
      <c r="K99" s="41"/>
      <c r="L99" s="45"/>
      <c r="M99" s="202"/>
      <c r="N99" s="203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155</v>
      </c>
      <c r="AU99" s="18" t="s">
        <v>73</v>
      </c>
    </row>
    <row r="100" s="2" customFormat="1">
      <c r="A100" s="39"/>
      <c r="B100" s="40"/>
      <c r="C100" s="41"/>
      <c r="D100" s="204" t="s">
        <v>162</v>
      </c>
      <c r="E100" s="41"/>
      <c r="F100" s="205" t="s">
        <v>378</v>
      </c>
      <c r="G100" s="41"/>
      <c r="H100" s="41"/>
      <c r="I100" s="201"/>
      <c r="J100" s="41"/>
      <c r="K100" s="41"/>
      <c r="L100" s="45"/>
      <c r="M100" s="202"/>
      <c r="N100" s="203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162</v>
      </c>
      <c r="AU100" s="18" t="s">
        <v>73</v>
      </c>
    </row>
    <row r="101" s="10" customFormat="1">
      <c r="A101" s="10"/>
      <c r="B101" s="206"/>
      <c r="C101" s="207"/>
      <c r="D101" s="199" t="s">
        <v>181</v>
      </c>
      <c r="E101" s="208" t="s">
        <v>19</v>
      </c>
      <c r="F101" s="209" t="s">
        <v>706</v>
      </c>
      <c r="G101" s="207"/>
      <c r="H101" s="210">
        <v>84</v>
      </c>
      <c r="I101" s="211"/>
      <c r="J101" s="207"/>
      <c r="K101" s="207"/>
      <c r="L101" s="212"/>
      <c r="M101" s="213"/>
      <c r="N101" s="214"/>
      <c r="O101" s="214"/>
      <c r="P101" s="214"/>
      <c r="Q101" s="214"/>
      <c r="R101" s="214"/>
      <c r="S101" s="214"/>
      <c r="T101" s="215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T101" s="216" t="s">
        <v>181</v>
      </c>
      <c r="AU101" s="216" t="s">
        <v>73</v>
      </c>
      <c r="AV101" s="10" t="s">
        <v>82</v>
      </c>
      <c r="AW101" s="10" t="s">
        <v>35</v>
      </c>
      <c r="AX101" s="10" t="s">
        <v>80</v>
      </c>
      <c r="AY101" s="216" t="s">
        <v>153</v>
      </c>
    </row>
    <row r="102" s="2" customFormat="1" ht="21.75" customHeight="1">
      <c r="A102" s="39"/>
      <c r="B102" s="40"/>
      <c r="C102" s="186" t="s">
        <v>175</v>
      </c>
      <c r="D102" s="186" t="s">
        <v>148</v>
      </c>
      <c r="E102" s="187" t="s">
        <v>381</v>
      </c>
      <c r="F102" s="188" t="s">
        <v>382</v>
      </c>
      <c r="G102" s="189" t="s">
        <v>369</v>
      </c>
      <c r="H102" s="190">
        <v>84</v>
      </c>
      <c r="I102" s="191"/>
      <c r="J102" s="192">
        <f>ROUND(I102*H102,2)</f>
        <v>0</v>
      </c>
      <c r="K102" s="188" t="s">
        <v>159</v>
      </c>
      <c r="L102" s="45"/>
      <c r="M102" s="193" t="s">
        <v>19</v>
      </c>
      <c r="N102" s="194" t="s">
        <v>44</v>
      </c>
      <c r="O102" s="85"/>
      <c r="P102" s="195">
        <f>O102*H102</f>
        <v>0</v>
      </c>
      <c r="Q102" s="195">
        <v>0</v>
      </c>
      <c r="R102" s="195">
        <f>Q102*H102</f>
        <v>0</v>
      </c>
      <c r="S102" s="195">
        <v>0</v>
      </c>
      <c r="T102" s="196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197" t="s">
        <v>152</v>
      </c>
      <c r="AT102" s="197" t="s">
        <v>148</v>
      </c>
      <c r="AU102" s="197" t="s">
        <v>73</v>
      </c>
      <c r="AY102" s="18" t="s">
        <v>153</v>
      </c>
      <c r="BE102" s="198">
        <f>IF(N102="základní",J102,0)</f>
        <v>0</v>
      </c>
      <c r="BF102" s="198">
        <f>IF(N102="snížená",J102,0)</f>
        <v>0</v>
      </c>
      <c r="BG102" s="198">
        <f>IF(N102="zákl. přenesená",J102,0)</f>
        <v>0</v>
      </c>
      <c r="BH102" s="198">
        <f>IF(N102="sníž. přenesená",J102,0)</f>
        <v>0</v>
      </c>
      <c r="BI102" s="198">
        <f>IF(N102="nulová",J102,0)</f>
        <v>0</v>
      </c>
      <c r="BJ102" s="18" t="s">
        <v>80</v>
      </c>
      <c r="BK102" s="198">
        <f>ROUND(I102*H102,2)</f>
        <v>0</v>
      </c>
      <c r="BL102" s="18" t="s">
        <v>152</v>
      </c>
      <c r="BM102" s="197" t="s">
        <v>707</v>
      </c>
    </row>
    <row r="103" s="2" customFormat="1">
      <c r="A103" s="39"/>
      <c r="B103" s="40"/>
      <c r="C103" s="41"/>
      <c r="D103" s="199" t="s">
        <v>155</v>
      </c>
      <c r="E103" s="41"/>
      <c r="F103" s="200" t="s">
        <v>384</v>
      </c>
      <c r="G103" s="41"/>
      <c r="H103" s="41"/>
      <c r="I103" s="201"/>
      <c r="J103" s="41"/>
      <c r="K103" s="41"/>
      <c r="L103" s="45"/>
      <c r="M103" s="202"/>
      <c r="N103" s="203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155</v>
      </c>
      <c r="AU103" s="18" t="s">
        <v>73</v>
      </c>
    </row>
    <row r="104" s="2" customFormat="1">
      <c r="A104" s="39"/>
      <c r="B104" s="40"/>
      <c r="C104" s="41"/>
      <c r="D104" s="204" t="s">
        <v>162</v>
      </c>
      <c r="E104" s="41"/>
      <c r="F104" s="205" t="s">
        <v>385</v>
      </c>
      <c r="G104" s="41"/>
      <c r="H104" s="41"/>
      <c r="I104" s="201"/>
      <c r="J104" s="41"/>
      <c r="K104" s="41"/>
      <c r="L104" s="45"/>
      <c r="M104" s="202"/>
      <c r="N104" s="203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162</v>
      </c>
      <c r="AU104" s="18" t="s">
        <v>73</v>
      </c>
    </row>
    <row r="105" s="2" customFormat="1" ht="24.15" customHeight="1">
      <c r="A105" s="39"/>
      <c r="B105" s="40"/>
      <c r="C105" s="186" t="s">
        <v>183</v>
      </c>
      <c r="D105" s="186" t="s">
        <v>148</v>
      </c>
      <c r="E105" s="187" t="s">
        <v>387</v>
      </c>
      <c r="F105" s="188" t="s">
        <v>388</v>
      </c>
      <c r="G105" s="189" t="s">
        <v>369</v>
      </c>
      <c r="H105" s="190">
        <v>336</v>
      </c>
      <c r="I105" s="191"/>
      <c r="J105" s="192">
        <f>ROUND(I105*H105,2)</f>
        <v>0</v>
      </c>
      <c r="K105" s="188" t="s">
        <v>159</v>
      </c>
      <c r="L105" s="45"/>
      <c r="M105" s="193" t="s">
        <v>19</v>
      </c>
      <c r="N105" s="194" t="s">
        <v>44</v>
      </c>
      <c r="O105" s="85"/>
      <c r="P105" s="195">
        <f>O105*H105</f>
        <v>0</v>
      </c>
      <c r="Q105" s="195">
        <v>0</v>
      </c>
      <c r="R105" s="195">
        <f>Q105*H105</f>
        <v>0</v>
      </c>
      <c r="S105" s="195">
        <v>0</v>
      </c>
      <c r="T105" s="196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197" t="s">
        <v>152</v>
      </c>
      <c r="AT105" s="197" t="s">
        <v>148</v>
      </c>
      <c r="AU105" s="197" t="s">
        <v>73</v>
      </c>
      <c r="AY105" s="18" t="s">
        <v>153</v>
      </c>
      <c r="BE105" s="198">
        <f>IF(N105="základní",J105,0)</f>
        <v>0</v>
      </c>
      <c r="BF105" s="198">
        <f>IF(N105="snížená",J105,0)</f>
        <v>0</v>
      </c>
      <c r="BG105" s="198">
        <f>IF(N105="zákl. přenesená",J105,0)</f>
        <v>0</v>
      </c>
      <c r="BH105" s="198">
        <f>IF(N105="sníž. přenesená",J105,0)</f>
        <v>0</v>
      </c>
      <c r="BI105" s="198">
        <f>IF(N105="nulová",J105,0)</f>
        <v>0</v>
      </c>
      <c r="BJ105" s="18" t="s">
        <v>80</v>
      </c>
      <c r="BK105" s="198">
        <f>ROUND(I105*H105,2)</f>
        <v>0</v>
      </c>
      <c r="BL105" s="18" t="s">
        <v>152</v>
      </c>
      <c r="BM105" s="197" t="s">
        <v>708</v>
      </c>
    </row>
    <row r="106" s="2" customFormat="1">
      <c r="A106" s="39"/>
      <c r="B106" s="40"/>
      <c r="C106" s="41"/>
      <c r="D106" s="199" t="s">
        <v>155</v>
      </c>
      <c r="E106" s="41"/>
      <c r="F106" s="200" t="s">
        <v>390</v>
      </c>
      <c r="G106" s="41"/>
      <c r="H106" s="41"/>
      <c r="I106" s="201"/>
      <c r="J106" s="41"/>
      <c r="K106" s="41"/>
      <c r="L106" s="45"/>
      <c r="M106" s="202"/>
      <c r="N106" s="203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155</v>
      </c>
      <c r="AU106" s="18" t="s">
        <v>73</v>
      </c>
    </row>
    <row r="107" s="2" customFormat="1">
      <c r="A107" s="39"/>
      <c r="B107" s="40"/>
      <c r="C107" s="41"/>
      <c r="D107" s="204" t="s">
        <v>162</v>
      </c>
      <c r="E107" s="41"/>
      <c r="F107" s="205" t="s">
        <v>391</v>
      </c>
      <c r="G107" s="41"/>
      <c r="H107" s="41"/>
      <c r="I107" s="201"/>
      <c r="J107" s="41"/>
      <c r="K107" s="41"/>
      <c r="L107" s="45"/>
      <c r="M107" s="202"/>
      <c r="N107" s="203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162</v>
      </c>
      <c r="AU107" s="18" t="s">
        <v>73</v>
      </c>
    </row>
    <row r="108" s="10" customFormat="1">
      <c r="A108" s="10"/>
      <c r="B108" s="206"/>
      <c r="C108" s="207"/>
      <c r="D108" s="199" t="s">
        <v>181</v>
      </c>
      <c r="E108" s="208" t="s">
        <v>19</v>
      </c>
      <c r="F108" s="209" t="s">
        <v>673</v>
      </c>
      <c r="G108" s="207"/>
      <c r="H108" s="210">
        <v>336</v>
      </c>
      <c r="I108" s="211"/>
      <c r="J108" s="207"/>
      <c r="K108" s="207"/>
      <c r="L108" s="212"/>
      <c r="M108" s="213"/>
      <c r="N108" s="214"/>
      <c r="O108" s="214"/>
      <c r="P108" s="214"/>
      <c r="Q108" s="214"/>
      <c r="R108" s="214"/>
      <c r="S108" s="214"/>
      <c r="T108" s="215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T108" s="216" t="s">
        <v>181</v>
      </c>
      <c r="AU108" s="216" t="s">
        <v>73</v>
      </c>
      <c r="AV108" s="10" t="s">
        <v>82</v>
      </c>
      <c r="AW108" s="10" t="s">
        <v>35</v>
      </c>
      <c r="AX108" s="10" t="s">
        <v>80</v>
      </c>
      <c r="AY108" s="216" t="s">
        <v>153</v>
      </c>
    </row>
    <row r="109" s="2" customFormat="1" ht="21.75" customHeight="1">
      <c r="A109" s="39"/>
      <c r="B109" s="40"/>
      <c r="C109" s="186" t="s">
        <v>191</v>
      </c>
      <c r="D109" s="186" t="s">
        <v>148</v>
      </c>
      <c r="E109" s="187" t="s">
        <v>463</v>
      </c>
      <c r="F109" s="188" t="s">
        <v>464</v>
      </c>
      <c r="G109" s="189" t="s">
        <v>207</v>
      </c>
      <c r="H109" s="190">
        <v>545</v>
      </c>
      <c r="I109" s="191"/>
      <c r="J109" s="192">
        <f>ROUND(I109*H109,2)</f>
        <v>0</v>
      </c>
      <c r="K109" s="188" t="s">
        <v>159</v>
      </c>
      <c r="L109" s="45"/>
      <c r="M109" s="193" t="s">
        <v>19</v>
      </c>
      <c r="N109" s="194" t="s">
        <v>44</v>
      </c>
      <c r="O109" s="85"/>
      <c r="P109" s="195">
        <f>O109*H109</f>
        <v>0</v>
      </c>
      <c r="Q109" s="195">
        <v>0</v>
      </c>
      <c r="R109" s="195">
        <f>Q109*H109</f>
        <v>0</v>
      </c>
      <c r="S109" s="195">
        <v>0</v>
      </c>
      <c r="T109" s="196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197" t="s">
        <v>152</v>
      </c>
      <c r="AT109" s="197" t="s">
        <v>148</v>
      </c>
      <c r="AU109" s="197" t="s">
        <v>73</v>
      </c>
      <c r="AY109" s="18" t="s">
        <v>153</v>
      </c>
      <c r="BE109" s="198">
        <f>IF(N109="základní",J109,0)</f>
        <v>0</v>
      </c>
      <c r="BF109" s="198">
        <f>IF(N109="snížená",J109,0)</f>
        <v>0</v>
      </c>
      <c r="BG109" s="198">
        <f>IF(N109="zákl. přenesená",J109,0)</f>
        <v>0</v>
      </c>
      <c r="BH109" s="198">
        <f>IF(N109="sníž. přenesená",J109,0)</f>
        <v>0</v>
      </c>
      <c r="BI109" s="198">
        <f>IF(N109="nulová",J109,0)</f>
        <v>0</v>
      </c>
      <c r="BJ109" s="18" t="s">
        <v>80</v>
      </c>
      <c r="BK109" s="198">
        <f>ROUND(I109*H109,2)</f>
        <v>0</v>
      </c>
      <c r="BL109" s="18" t="s">
        <v>152</v>
      </c>
      <c r="BM109" s="197" t="s">
        <v>709</v>
      </c>
    </row>
    <row r="110" s="2" customFormat="1">
      <c r="A110" s="39"/>
      <c r="B110" s="40"/>
      <c r="C110" s="41"/>
      <c r="D110" s="199" t="s">
        <v>155</v>
      </c>
      <c r="E110" s="41"/>
      <c r="F110" s="200" t="s">
        <v>466</v>
      </c>
      <c r="G110" s="41"/>
      <c r="H110" s="41"/>
      <c r="I110" s="201"/>
      <c r="J110" s="41"/>
      <c r="K110" s="41"/>
      <c r="L110" s="45"/>
      <c r="M110" s="202"/>
      <c r="N110" s="203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155</v>
      </c>
      <c r="AU110" s="18" t="s">
        <v>73</v>
      </c>
    </row>
    <row r="111" s="2" customFormat="1">
      <c r="A111" s="39"/>
      <c r="B111" s="40"/>
      <c r="C111" s="41"/>
      <c r="D111" s="204" t="s">
        <v>162</v>
      </c>
      <c r="E111" s="41"/>
      <c r="F111" s="205" t="s">
        <v>467</v>
      </c>
      <c r="G111" s="41"/>
      <c r="H111" s="41"/>
      <c r="I111" s="201"/>
      <c r="J111" s="41"/>
      <c r="K111" s="41"/>
      <c r="L111" s="45"/>
      <c r="M111" s="202"/>
      <c r="N111" s="203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162</v>
      </c>
      <c r="AU111" s="18" t="s">
        <v>73</v>
      </c>
    </row>
    <row r="112" s="10" customFormat="1">
      <c r="A112" s="10"/>
      <c r="B112" s="206"/>
      <c r="C112" s="207"/>
      <c r="D112" s="199" t="s">
        <v>181</v>
      </c>
      <c r="E112" s="208" t="s">
        <v>19</v>
      </c>
      <c r="F112" s="209" t="s">
        <v>710</v>
      </c>
      <c r="G112" s="207"/>
      <c r="H112" s="210">
        <v>545</v>
      </c>
      <c r="I112" s="211"/>
      <c r="J112" s="207"/>
      <c r="K112" s="207"/>
      <c r="L112" s="212"/>
      <c r="M112" s="231"/>
      <c r="N112" s="232"/>
      <c r="O112" s="232"/>
      <c r="P112" s="232"/>
      <c r="Q112" s="232"/>
      <c r="R112" s="232"/>
      <c r="S112" s="232"/>
      <c r="T112" s="233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T112" s="216" t="s">
        <v>181</v>
      </c>
      <c r="AU112" s="216" t="s">
        <v>73</v>
      </c>
      <c r="AV112" s="10" t="s">
        <v>82</v>
      </c>
      <c r="AW112" s="10" t="s">
        <v>35</v>
      </c>
      <c r="AX112" s="10" t="s">
        <v>80</v>
      </c>
      <c r="AY112" s="216" t="s">
        <v>153</v>
      </c>
    </row>
    <row r="113" s="2" customFormat="1" ht="6.96" customHeight="1">
      <c r="A113" s="39"/>
      <c r="B113" s="60"/>
      <c r="C113" s="61"/>
      <c r="D113" s="61"/>
      <c r="E113" s="61"/>
      <c r="F113" s="61"/>
      <c r="G113" s="61"/>
      <c r="H113" s="61"/>
      <c r="I113" s="61"/>
      <c r="J113" s="61"/>
      <c r="K113" s="61"/>
      <c r="L113" s="45"/>
      <c r="M113" s="39"/>
      <c r="O113" s="39"/>
      <c r="P113" s="39"/>
      <c r="Q113" s="39"/>
      <c r="R113" s="39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</sheetData>
  <sheetProtection sheet="1" autoFilter="0" formatColumns="0" formatRows="0" objects="1" scenarios="1" spinCount="100000" saltValue="t5H31mch6JyX92STSK3r6mgj1gqcKIkaZGWYbanH5h9rgCaCP0KHQYnFy+6zvuGxejF3EhX38dcMZnf5g8h0UA==" hashValue="20BZQs7Pq8Wm9+SQfpMHj8O3rLyTaD/D57Uzz1me+8EdB5GmJND/QDifEV0yDxH2zcLJbPQiitBJt6KWEnpp6g==" algorithmName="SHA-512" password="CC35"/>
  <autoFilter ref="C84:K11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88" r:id="rId1" display="https://podminky.urs.cz/item/CS_URS_2022_01/184851256"/>
    <hyperlink ref="F92" r:id="rId2" display="https://podminky.urs.cz/item/CS_URS_2022_01/184911111"/>
    <hyperlink ref="F96" r:id="rId3" display="https://podminky.urs.cz/item/CS_URS_2022_01/184808211"/>
    <hyperlink ref="F100" r:id="rId4" display="https://podminky.urs.cz/item/CS_URS_2022_01/185804312"/>
    <hyperlink ref="F104" r:id="rId5" display="https://podminky.urs.cz/item/CS_URS_2022_01/185851121"/>
    <hyperlink ref="F107" r:id="rId6" display="https://podminky.urs.cz/item/CS_URS_2022_01/185851129"/>
    <hyperlink ref="F111" r:id="rId7" display="https://podminky.urs.cz/item/CS_URS_2022_01/184806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117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82</v>
      </c>
    </row>
    <row r="4" s="1" customFormat="1" ht="24.96" customHeight="1">
      <c r="B4" s="21"/>
      <c r="D4" s="141" t="s">
        <v>128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26.25" customHeight="1">
      <c r="B7" s="21"/>
      <c r="E7" s="144" t="str">
        <f>'Rekapitulace stavby'!K6</f>
        <v>Větrolamy TEO 2 a TEO 3, LBK 4b a IP 26, 27, 28 a 33 v k.ú. Vítonice u Znojma</v>
      </c>
      <c r="F7" s="143"/>
      <c r="G7" s="143"/>
      <c r="H7" s="143"/>
      <c r="L7" s="21"/>
    </row>
    <row r="8" s="1" customFormat="1" ht="12" customHeight="1">
      <c r="B8" s="21"/>
      <c r="D8" s="143" t="s">
        <v>129</v>
      </c>
      <c r="L8" s="21"/>
    </row>
    <row r="9" s="2" customFormat="1" ht="16.5" customHeight="1">
      <c r="A9" s="39"/>
      <c r="B9" s="45"/>
      <c r="C9" s="39"/>
      <c r="D9" s="39"/>
      <c r="E9" s="144" t="s">
        <v>609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413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469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22. 4. 2022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30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32</v>
      </c>
      <c r="E22" s="39"/>
      <c r="F22" s="39"/>
      <c r="G22" s="39"/>
      <c r="H22" s="39"/>
      <c r="I22" s="143" t="s">
        <v>26</v>
      </c>
      <c r="J22" s="134" t="s">
        <v>33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34</v>
      </c>
      <c r="F23" s="39"/>
      <c r="G23" s="39"/>
      <c r="H23" s="39"/>
      <c r="I23" s="143" t="s">
        <v>29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36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34</v>
      </c>
      <c r="F26" s="39"/>
      <c r="G26" s="39"/>
      <c r="H26" s="39"/>
      <c r="I26" s="143" t="s">
        <v>29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37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39</v>
      </c>
      <c r="E32" s="39"/>
      <c r="F32" s="39"/>
      <c r="G32" s="39"/>
      <c r="H32" s="39"/>
      <c r="I32" s="39"/>
      <c r="J32" s="154">
        <f>ROUND(J88,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41</v>
      </c>
      <c r="G34" s="39"/>
      <c r="H34" s="39"/>
      <c r="I34" s="155" t="s">
        <v>40</v>
      </c>
      <c r="J34" s="155" t="s">
        <v>42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43</v>
      </c>
      <c r="E35" s="143" t="s">
        <v>44</v>
      </c>
      <c r="F35" s="157">
        <f>ROUND((SUM(BE88:BE108)),  2)</f>
        <v>0</v>
      </c>
      <c r="G35" s="39"/>
      <c r="H35" s="39"/>
      <c r="I35" s="158">
        <v>0.20999999999999999</v>
      </c>
      <c r="J35" s="157">
        <f>ROUND(((SUM(BE88:BE108))*I35),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45</v>
      </c>
      <c r="F36" s="157">
        <f>ROUND((SUM(BF88:BF108)),  2)</f>
        <v>0</v>
      </c>
      <c r="G36" s="39"/>
      <c r="H36" s="39"/>
      <c r="I36" s="158">
        <v>0.14999999999999999</v>
      </c>
      <c r="J36" s="157">
        <f>ROUND(((SUM(BF88:BF108))*I36),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46</v>
      </c>
      <c r="F37" s="157">
        <f>ROUND((SUM(BG88:BG108)),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47</v>
      </c>
      <c r="F38" s="157">
        <f>ROUND((SUM(BH88:BH108)),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48</v>
      </c>
      <c r="F39" s="157">
        <f>ROUND((SUM(BI88:BI108)),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49</v>
      </c>
      <c r="E41" s="161"/>
      <c r="F41" s="161"/>
      <c r="G41" s="162" t="s">
        <v>50</v>
      </c>
      <c r="H41" s="163" t="s">
        <v>51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131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26.25" customHeight="1">
      <c r="A50" s="39"/>
      <c r="B50" s="40"/>
      <c r="C50" s="41"/>
      <c r="D50" s="41"/>
      <c r="E50" s="170" t="str">
        <f>E7</f>
        <v>Větrolamy TEO 2 a TEO 3, LBK 4b a IP 26, 27, 28 a 33 v k.ú. Vítonice u Znojma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129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609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413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VRN - Vedlejší rozpočtové náklady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Vítonice u Znojma</v>
      </c>
      <c r="G56" s="41"/>
      <c r="H56" s="41"/>
      <c r="I56" s="33" t="s">
        <v>23</v>
      </c>
      <c r="J56" s="73" t="str">
        <f>IF(J14="","",J14)</f>
        <v>22. 4. 2022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25</v>
      </c>
      <c r="D58" s="41"/>
      <c r="E58" s="41"/>
      <c r="F58" s="28" t="str">
        <f>E17</f>
        <v>ČR-Státní pozemkový úřad</v>
      </c>
      <c r="G58" s="41"/>
      <c r="H58" s="41"/>
      <c r="I58" s="33" t="s">
        <v>32</v>
      </c>
      <c r="J58" s="37" t="str">
        <f>E23</f>
        <v>AGROPROJEKT PSO s.r.o.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5.65" customHeight="1">
      <c r="A59" s="39"/>
      <c r="B59" s="40"/>
      <c r="C59" s="33" t="s">
        <v>30</v>
      </c>
      <c r="D59" s="41"/>
      <c r="E59" s="41"/>
      <c r="F59" s="28" t="str">
        <f>IF(E20="","",E20)</f>
        <v>Vyplň údaj</v>
      </c>
      <c r="G59" s="41"/>
      <c r="H59" s="41"/>
      <c r="I59" s="33" t="s">
        <v>36</v>
      </c>
      <c r="J59" s="37" t="str">
        <f>E26</f>
        <v>AGROPROJEKT PSO s.r.o.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132</v>
      </c>
      <c r="D61" s="172"/>
      <c r="E61" s="172"/>
      <c r="F61" s="172"/>
      <c r="G61" s="172"/>
      <c r="H61" s="172"/>
      <c r="I61" s="172"/>
      <c r="J61" s="173" t="s">
        <v>133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71</v>
      </c>
      <c r="D63" s="41"/>
      <c r="E63" s="41"/>
      <c r="F63" s="41"/>
      <c r="G63" s="41"/>
      <c r="H63" s="41"/>
      <c r="I63" s="41"/>
      <c r="J63" s="103">
        <f>J88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134</v>
      </c>
    </row>
    <row r="64" s="11" customFormat="1" ht="24.96" customHeight="1">
      <c r="A64" s="11"/>
      <c r="B64" s="234"/>
      <c r="C64" s="235"/>
      <c r="D64" s="236" t="s">
        <v>469</v>
      </c>
      <c r="E64" s="237"/>
      <c r="F64" s="237"/>
      <c r="G64" s="237"/>
      <c r="H64" s="237"/>
      <c r="I64" s="237"/>
      <c r="J64" s="238">
        <f>J89</f>
        <v>0</v>
      </c>
      <c r="K64" s="235"/>
      <c r="L64" s="239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</row>
    <row r="65" s="12" customFormat="1" ht="19.92" customHeight="1">
      <c r="A65" s="12"/>
      <c r="B65" s="240"/>
      <c r="C65" s="126"/>
      <c r="D65" s="241" t="s">
        <v>470</v>
      </c>
      <c r="E65" s="242"/>
      <c r="F65" s="242"/>
      <c r="G65" s="242"/>
      <c r="H65" s="242"/>
      <c r="I65" s="242"/>
      <c r="J65" s="243">
        <f>J90</f>
        <v>0</v>
      </c>
      <c r="K65" s="126"/>
      <c r="L65" s="244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12" customFormat="1" ht="19.92" customHeight="1">
      <c r="A66" s="12"/>
      <c r="B66" s="240"/>
      <c r="C66" s="126"/>
      <c r="D66" s="241" t="s">
        <v>471</v>
      </c>
      <c r="E66" s="242"/>
      <c r="F66" s="242"/>
      <c r="G66" s="242"/>
      <c r="H66" s="242"/>
      <c r="I66" s="242"/>
      <c r="J66" s="243">
        <f>J104</f>
        <v>0</v>
      </c>
      <c r="K66" s="126"/>
      <c r="L66" s="244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4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135</v>
      </c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6.25" customHeight="1">
      <c r="A76" s="39"/>
      <c r="B76" s="40"/>
      <c r="C76" s="41"/>
      <c r="D76" s="41"/>
      <c r="E76" s="170" t="str">
        <f>E7</f>
        <v>Větrolamy TEO 2 a TEO 3, LBK 4b a IP 26, 27, 28 a 33 v k.ú. Vítonice u Znojma</v>
      </c>
      <c r="F76" s="33"/>
      <c r="G76" s="33"/>
      <c r="H76" s="33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1" customFormat="1" ht="12" customHeight="1">
      <c r="B77" s="22"/>
      <c r="C77" s="33" t="s">
        <v>129</v>
      </c>
      <c r="D77" s="23"/>
      <c r="E77" s="23"/>
      <c r="F77" s="23"/>
      <c r="G77" s="23"/>
      <c r="H77" s="23"/>
      <c r="I77" s="23"/>
      <c r="J77" s="23"/>
      <c r="K77" s="23"/>
      <c r="L77" s="21"/>
    </row>
    <row r="78" s="2" customFormat="1" ht="16.5" customHeight="1">
      <c r="A78" s="39"/>
      <c r="B78" s="40"/>
      <c r="C78" s="41"/>
      <c r="D78" s="41"/>
      <c r="E78" s="170" t="s">
        <v>609</v>
      </c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413</v>
      </c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0" t="str">
        <f>E11</f>
        <v>VRN - Vedlejší rozpočtové náklady</v>
      </c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41"/>
      <c r="E82" s="41"/>
      <c r="F82" s="28" t="str">
        <f>F14</f>
        <v>Vítonice u Znojma</v>
      </c>
      <c r="G82" s="41"/>
      <c r="H82" s="41"/>
      <c r="I82" s="33" t="s">
        <v>23</v>
      </c>
      <c r="J82" s="73" t="str">
        <f>IF(J14="","",J14)</f>
        <v>22. 4. 2022</v>
      </c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25.65" customHeight="1">
      <c r="A84" s="39"/>
      <c r="B84" s="40"/>
      <c r="C84" s="33" t="s">
        <v>25</v>
      </c>
      <c r="D84" s="41"/>
      <c r="E84" s="41"/>
      <c r="F84" s="28" t="str">
        <f>E17</f>
        <v>ČR-Státní pozemkový úřad</v>
      </c>
      <c r="G84" s="41"/>
      <c r="H84" s="41"/>
      <c r="I84" s="33" t="s">
        <v>32</v>
      </c>
      <c r="J84" s="37" t="str">
        <f>E23</f>
        <v>AGROPROJEKT PSO s.r.o.</v>
      </c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5.65" customHeight="1">
      <c r="A85" s="39"/>
      <c r="B85" s="40"/>
      <c r="C85" s="33" t="s">
        <v>30</v>
      </c>
      <c r="D85" s="41"/>
      <c r="E85" s="41"/>
      <c r="F85" s="28" t="str">
        <f>IF(E20="","",E20)</f>
        <v>Vyplň údaj</v>
      </c>
      <c r="G85" s="41"/>
      <c r="H85" s="41"/>
      <c r="I85" s="33" t="s">
        <v>36</v>
      </c>
      <c r="J85" s="37" t="str">
        <f>E26</f>
        <v>AGROPROJEKT PSO s.r.o.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9" customFormat="1" ht="29.28" customHeight="1">
      <c r="A87" s="175"/>
      <c r="B87" s="176"/>
      <c r="C87" s="177" t="s">
        <v>136</v>
      </c>
      <c r="D87" s="178" t="s">
        <v>58</v>
      </c>
      <c r="E87" s="178" t="s">
        <v>54</v>
      </c>
      <c r="F87" s="178" t="s">
        <v>55</v>
      </c>
      <c r="G87" s="178" t="s">
        <v>137</v>
      </c>
      <c r="H87" s="178" t="s">
        <v>138</v>
      </c>
      <c r="I87" s="178" t="s">
        <v>139</v>
      </c>
      <c r="J87" s="178" t="s">
        <v>133</v>
      </c>
      <c r="K87" s="179" t="s">
        <v>140</v>
      </c>
      <c r="L87" s="180"/>
      <c r="M87" s="93" t="s">
        <v>19</v>
      </c>
      <c r="N87" s="94" t="s">
        <v>43</v>
      </c>
      <c r="O87" s="94" t="s">
        <v>141</v>
      </c>
      <c r="P87" s="94" t="s">
        <v>142</v>
      </c>
      <c r="Q87" s="94" t="s">
        <v>143</v>
      </c>
      <c r="R87" s="94" t="s">
        <v>144</v>
      </c>
      <c r="S87" s="94" t="s">
        <v>145</v>
      </c>
      <c r="T87" s="95" t="s">
        <v>146</v>
      </c>
      <c r="U87" s="175"/>
      <c r="V87" s="175"/>
      <c r="W87" s="175"/>
      <c r="X87" s="175"/>
      <c r="Y87" s="175"/>
      <c r="Z87" s="175"/>
      <c r="AA87" s="175"/>
      <c r="AB87" s="175"/>
      <c r="AC87" s="175"/>
      <c r="AD87" s="175"/>
      <c r="AE87" s="175"/>
    </row>
    <row r="88" s="2" customFormat="1" ht="22.8" customHeight="1">
      <c r="A88" s="39"/>
      <c r="B88" s="40"/>
      <c r="C88" s="100" t="s">
        <v>147</v>
      </c>
      <c r="D88" s="41"/>
      <c r="E88" s="41"/>
      <c r="F88" s="41"/>
      <c r="G88" s="41"/>
      <c r="H88" s="41"/>
      <c r="I88" s="41"/>
      <c r="J88" s="181">
        <f>BK88</f>
        <v>0</v>
      </c>
      <c r="K88" s="41"/>
      <c r="L88" s="45"/>
      <c r="M88" s="96"/>
      <c r="N88" s="182"/>
      <c r="O88" s="97"/>
      <c r="P88" s="183">
        <f>P89</f>
        <v>0</v>
      </c>
      <c r="Q88" s="97"/>
      <c r="R88" s="183">
        <f>R89</f>
        <v>0</v>
      </c>
      <c r="S88" s="97"/>
      <c r="T88" s="184">
        <f>T89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72</v>
      </c>
      <c r="AU88" s="18" t="s">
        <v>134</v>
      </c>
      <c r="BK88" s="185">
        <f>BK89</f>
        <v>0</v>
      </c>
    </row>
    <row r="89" s="13" customFormat="1" ht="25.92" customHeight="1">
      <c r="A89" s="13"/>
      <c r="B89" s="245"/>
      <c r="C89" s="246"/>
      <c r="D89" s="247" t="s">
        <v>72</v>
      </c>
      <c r="E89" s="248" t="s">
        <v>95</v>
      </c>
      <c r="F89" s="248" t="s">
        <v>96</v>
      </c>
      <c r="G89" s="246"/>
      <c r="H89" s="246"/>
      <c r="I89" s="249"/>
      <c r="J89" s="250">
        <f>BK89</f>
        <v>0</v>
      </c>
      <c r="K89" s="246"/>
      <c r="L89" s="251"/>
      <c r="M89" s="252"/>
      <c r="N89" s="253"/>
      <c r="O89" s="253"/>
      <c r="P89" s="254">
        <f>P90+P104</f>
        <v>0</v>
      </c>
      <c r="Q89" s="253"/>
      <c r="R89" s="254">
        <f>R90+R104</f>
        <v>0</v>
      </c>
      <c r="S89" s="253"/>
      <c r="T89" s="255">
        <f>T90+T104</f>
        <v>0</v>
      </c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R89" s="256" t="s">
        <v>175</v>
      </c>
      <c r="AT89" s="257" t="s">
        <v>72</v>
      </c>
      <c r="AU89" s="257" t="s">
        <v>73</v>
      </c>
      <c r="AY89" s="256" t="s">
        <v>153</v>
      </c>
      <c r="BK89" s="258">
        <f>BK90+BK104</f>
        <v>0</v>
      </c>
    </row>
    <row r="90" s="13" customFormat="1" ht="22.8" customHeight="1">
      <c r="A90" s="13"/>
      <c r="B90" s="245"/>
      <c r="C90" s="246"/>
      <c r="D90" s="247" t="s">
        <v>72</v>
      </c>
      <c r="E90" s="259" t="s">
        <v>472</v>
      </c>
      <c r="F90" s="259" t="s">
        <v>473</v>
      </c>
      <c r="G90" s="246"/>
      <c r="H90" s="246"/>
      <c r="I90" s="249"/>
      <c r="J90" s="260">
        <f>BK90</f>
        <v>0</v>
      </c>
      <c r="K90" s="246"/>
      <c r="L90" s="251"/>
      <c r="M90" s="252"/>
      <c r="N90" s="253"/>
      <c r="O90" s="253"/>
      <c r="P90" s="254">
        <f>SUM(P91:P103)</f>
        <v>0</v>
      </c>
      <c r="Q90" s="253"/>
      <c r="R90" s="254">
        <f>SUM(R91:R103)</f>
        <v>0</v>
      </c>
      <c r="S90" s="253"/>
      <c r="T90" s="255">
        <f>SUM(T91:T103)</f>
        <v>0</v>
      </c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R90" s="256" t="s">
        <v>175</v>
      </c>
      <c r="AT90" s="257" t="s">
        <v>72</v>
      </c>
      <c r="AU90" s="257" t="s">
        <v>80</v>
      </c>
      <c r="AY90" s="256" t="s">
        <v>153</v>
      </c>
      <c r="BK90" s="258">
        <f>SUM(BK91:BK103)</f>
        <v>0</v>
      </c>
    </row>
    <row r="91" s="2" customFormat="1" ht="16.5" customHeight="1">
      <c r="A91" s="39"/>
      <c r="B91" s="40"/>
      <c r="C91" s="186" t="s">
        <v>80</v>
      </c>
      <c r="D91" s="186" t="s">
        <v>148</v>
      </c>
      <c r="E91" s="187" t="s">
        <v>474</v>
      </c>
      <c r="F91" s="188" t="s">
        <v>475</v>
      </c>
      <c r="G91" s="189" t="s">
        <v>476</v>
      </c>
      <c r="H91" s="190">
        <v>1</v>
      </c>
      <c r="I91" s="191"/>
      <c r="J91" s="192">
        <f>ROUND(I91*H91,2)</f>
        <v>0</v>
      </c>
      <c r="K91" s="188" t="s">
        <v>159</v>
      </c>
      <c r="L91" s="45"/>
      <c r="M91" s="193" t="s">
        <v>19</v>
      </c>
      <c r="N91" s="194" t="s">
        <v>44</v>
      </c>
      <c r="O91" s="85"/>
      <c r="P91" s="195">
        <f>O91*H91</f>
        <v>0</v>
      </c>
      <c r="Q91" s="195">
        <v>0</v>
      </c>
      <c r="R91" s="195">
        <f>Q91*H91</f>
        <v>0</v>
      </c>
      <c r="S91" s="195">
        <v>0</v>
      </c>
      <c r="T91" s="196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197" t="s">
        <v>477</v>
      </c>
      <c r="AT91" s="197" t="s">
        <v>148</v>
      </c>
      <c r="AU91" s="197" t="s">
        <v>82</v>
      </c>
      <c r="AY91" s="18" t="s">
        <v>153</v>
      </c>
      <c r="BE91" s="198">
        <f>IF(N91="základní",J91,0)</f>
        <v>0</v>
      </c>
      <c r="BF91" s="198">
        <f>IF(N91="snížená",J91,0)</f>
        <v>0</v>
      </c>
      <c r="BG91" s="198">
        <f>IF(N91="zákl. přenesená",J91,0)</f>
        <v>0</v>
      </c>
      <c r="BH91" s="198">
        <f>IF(N91="sníž. přenesená",J91,0)</f>
        <v>0</v>
      </c>
      <c r="BI91" s="198">
        <f>IF(N91="nulová",J91,0)</f>
        <v>0</v>
      </c>
      <c r="BJ91" s="18" t="s">
        <v>80</v>
      </c>
      <c r="BK91" s="198">
        <f>ROUND(I91*H91,2)</f>
        <v>0</v>
      </c>
      <c r="BL91" s="18" t="s">
        <v>477</v>
      </c>
      <c r="BM91" s="197" t="s">
        <v>711</v>
      </c>
    </row>
    <row r="92" s="2" customFormat="1">
      <c r="A92" s="39"/>
      <c r="B92" s="40"/>
      <c r="C92" s="41"/>
      <c r="D92" s="199" t="s">
        <v>155</v>
      </c>
      <c r="E92" s="41"/>
      <c r="F92" s="200" t="s">
        <v>475</v>
      </c>
      <c r="G92" s="41"/>
      <c r="H92" s="41"/>
      <c r="I92" s="201"/>
      <c r="J92" s="41"/>
      <c r="K92" s="41"/>
      <c r="L92" s="45"/>
      <c r="M92" s="202"/>
      <c r="N92" s="203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155</v>
      </c>
      <c r="AU92" s="18" t="s">
        <v>82</v>
      </c>
    </row>
    <row r="93" s="2" customFormat="1">
      <c r="A93" s="39"/>
      <c r="B93" s="40"/>
      <c r="C93" s="41"/>
      <c r="D93" s="204" t="s">
        <v>162</v>
      </c>
      <c r="E93" s="41"/>
      <c r="F93" s="205" t="s">
        <v>479</v>
      </c>
      <c r="G93" s="41"/>
      <c r="H93" s="41"/>
      <c r="I93" s="201"/>
      <c r="J93" s="41"/>
      <c r="K93" s="41"/>
      <c r="L93" s="45"/>
      <c r="M93" s="202"/>
      <c r="N93" s="203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162</v>
      </c>
      <c r="AU93" s="18" t="s">
        <v>82</v>
      </c>
    </row>
    <row r="94" s="14" customFormat="1">
      <c r="A94" s="14"/>
      <c r="B94" s="261"/>
      <c r="C94" s="262"/>
      <c r="D94" s="199" t="s">
        <v>181</v>
      </c>
      <c r="E94" s="263" t="s">
        <v>19</v>
      </c>
      <c r="F94" s="264" t="s">
        <v>480</v>
      </c>
      <c r="G94" s="262"/>
      <c r="H94" s="263" t="s">
        <v>19</v>
      </c>
      <c r="I94" s="265"/>
      <c r="J94" s="262"/>
      <c r="K94" s="262"/>
      <c r="L94" s="266"/>
      <c r="M94" s="267"/>
      <c r="N94" s="268"/>
      <c r="O94" s="268"/>
      <c r="P94" s="268"/>
      <c r="Q94" s="268"/>
      <c r="R94" s="268"/>
      <c r="S94" s="268"/>
      <c r="T94" s="269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70" t="s">
        <v>181</v>
      </c>
      <c r="AU94" s="270" t="s">
        <v>82</v>
      </c>
      <c r="AV94" s="14" t="s">
        <v>80</v>
      </c>
      <c r="AW94" s="14" t="s">
        <v>35</v>
      </c>
      <c r="AX94" s="14" t="s">
        <v>73</v>
      </c>
      <c r="AY94" s="270" t="s">
        <v>153</v>
      </c>
    </row>
    <row r="95" s="14" customFormat="1">
      <c r="A95" s="14"/>
      <c r="B95" s="261"/>
      <c r="C95" s="262"/>
      <c r="D95" s="199" t="s">
        <v>181</v>
      </c>
      <c r="E95" s="263" t="s">
        <v>19</v>
      </c>
      <c r="F95" s="264" t="s">
        <v>481</v>
      </c>
      <c r="G95" s="262"/>
      <c r="H95" s="263" t="s">
        <v>19</v>
      </c>
      <c r="I95" s="265"/>
      <c r="J95" s="262"/>
      <c r="K95" s="262"/>
      <c r="L95" s="266"/>
      <c r="M95" s="267"/>
      <c r="N95" s="268"/>
      <c r="O95" s="268"/>
      <c r="P95" s="268"/>
      <c r="Q95" s="268"/>
      <c r="R95" s="268"/>
      <c r="S95" s="268"/>
      <c r="T95" s="269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70" t="s">
        <v>181</v>
      </c>
      <c r="AU95" s="270" t="s">
        <v>82</v>
      </c>
      <c r="AV95" s="14" t="s">
        <v>80</v>
      </c>
      <c r="AW95" s="14" t="s">
        <v>35</v>
      </c>
      <c r="AX95" s="14" t="s">
        <v>73</v>
      </c>
      <c r="AY95" s="270" t="s">
        <v>153</v>
      </c>
    </row>
    <row r="96" s="14" customFormat="1">
      <c r="A96" s="14"/>
      <c r="B96" s="261"/>
      <c r="C96" s="262"/>
      <c r="D96" s="199" t="s">
        <v>181</v>
      </c>
      <c r="E96" s="263" t="s">
        <v>19</v>
      </c>
      <c r="F96" s="264" t="s">
        <v>482</v>
      </c>
      <c r="G96" s="262"/>
      <c r="H96" s="263" t="s">
        <v>19</v>
      </c>
      <c r="I96" s="265"/>
      <c r="J96" s="262"/>
      <c r="K96" s="262"/>
      <c r="L96" s="266"/>
      <c r="M96" s="267"/>
      <c r="N96" s="268"/>
      <c r="O96" s="268"/>
      <c r="P96" s="268"/>
      <c r="Q96" s="268"/>
      <c r="R96" s="268"/>
      <c r="S96" s="268"/>
      <c r="T96" s="269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70" t="s">
        <v>181</v>
      </c>
      <c r="AU96" s="270" t="s">
        <v>82</v>
      </c>
      <c r="AV96" s="14" t="s">
        <v>80</v>
      </c>
      <c r="AW96" s="14" t="s">
        <v>35</v>
      </c>
      <c r="AX96" s="14" t="s">
        <v>73</v>
      </c>
      <c r="AY96" s="270" t="s">
        <v>153</v>
      </c>
    </row>
    <row r="97" s="10" customFormat="1">
      <c r="A97" s="10"/>
      <c r="B97" s="206"/>
      <c r="C97" s="207"/>
      <c r="D97" s="199" t="s">
        <v>181</v>
      </c>
      <c r="E97" s="208" t="s">
        <v>19</v>
      </c>
      <c r="F97" s="209" t="s">
        <v>483</v>
      </c>
      <c r="G97" s="207"/>
      <c r="H97" s="210">
        <v>1</v>
      </c>
      <c r="I97" s="211"/>
      <c r="J97" s="207"/>
      <c r="K97" s="207"/>
      <c r="L97" s="212"/>
      <c r="M97" s="213"/>
      <c r="N97" s="214"/>
      <c r="O97" s="214"/>
      <c r="P97" s="214"/>
      <c r="Q97" s="214"/>
      <c r="R97" s="214"/>
      <c r="S97" s="214"/>
      <c r="T97" s="215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T97" s="216" t="s">
        <v>181</v>
      </c>
      <c r="AU97" s="216" t="s">
        <v>82</v>
      </c>
      <c r="AV97" s="10" t="s">
        <v>82</v>
      </c>
      <c r="AW97" s="10" t="s">
        <v>35</v>
      </c>
      <c r="AX97" s="10" t="s">
        <v>80</v>
      </c>
      <c r="AY97" s="216" t="s">
        <v>153</v>
      </c>
    </row>
    <row r="98" s="2" customFormat="1" ht="16.5" customHeight="1">
      <c r="A98" s="39"/>
      <c r="B98" s="40"/>
      <c r="C98" s="186" t="s">
        <v>82</v>
      </c>
      <c r="D98" s="186" t="s">
        <v>148</v>
      </c>
      <c r="E98" s="187" t="s">
        <v>484</v>
      </c>
      <c r="F98" s="188" t="s">
        <v>485</v>
      </c>
      <c r="G98" s="189" t="s">
        <v>476</v>
      </c>
      <c r="H98" s="190">
        <v>1</v>
      </c>
      <c r="I98" s="191"/>
      <c r="J98" s="192">
        <f>ROUND(I98*H98,2)</f>
        <v>0</v>
      </c>
      <c r="K98" s="188" t="s">
        <v>159</v>
      </c>
      <c r="L98" s="45"/>
      <c r="M98" s="193" t="s">
        <v>19</v>
      </c>
      <c r="N98" s="194" t="s">
        <v>44</v>
      </c>
      <c r="O98" s="85"/>
      <c r="P98" s="195">
        <f>O98*H98</f>
        <v>0</v>
      </c>
      <c r="Q98" s="195">
        <v>0</v>
      </c>
      <c r="R98" s="195">
        <f>Q98*H98</f>
        <v>0</v>
      </c>
      <c r="S98" s="195">
        <v>0</v>
      </c>
      <c r="T98" s="196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197" t="s">
        <v>477</v>
      </c>
      <c r="AT98" s="197" t="s">
        <v>148</v>
      </c>
      <c r="AU98" s="197" t="s">
        <v>82</v>
      </c>
      <c r="AY98" s="18" t="s">
        <v>153</v>
      </c>
      <c r="BE98" s="198">
        <f>IF(N98="základní",J98,0)</f>
        <v>0</v>
      </c>
      <c r="BF98" s="198">
        <f>IF(N98="snížená",J98,0)</f>
        <v>0</v>
      </c>
      <c r="BG98" s="198">
        <f>IF(N98="zákl. přenesená",J98,0)</f>
        <v>0</v>
      </c>
      <c r="BH98" s="198">
        <f>IF(N98="sníž. přenesená",J98,0)</f>
        <v>0</v>
      </c>
      <c r="BI98" s="198">
        <f>IF(N98="nulová",J98,0)</f>
        <v>0</v>
      </c>
      <c r="BJ98" s="18" t="s">
        <v>80</v>
      </c>
      <c r="BK98" s="198">
        <f>ROUND(I98*H98,2)</f>
        <v>0</v>
      </c>
      <c r="BL98" s="18" t="s">
        <v>477</v>
      </c>
      <c r="BM98" s="197" t="s">
        <v>712</v>
      </c>
    </row>
    <row r="99" s="2" customFormat="1">
      <c r="A99" s="39"/>
      <c r="B99" s="40"/>
      <c r="C99" s="41"/>
      <c r="D99" s="199" t="s">
        <v>155</v>
      </c>
      <c r="E99" s="41"/>
      <c r="F99" s="200" t="s">
        <v>485</v>
      </c>
      <c r="G99" s="41"/>
      <c r="H99" s="41"/>
      <c r="I99" s="201"/>
      <c r="J99" s="41"/>
      <c r="K99" s="41"/>
      <c r="L99" s="45"/>
      <c r="M99" s="202"/>
      <c r="N99" s="203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155</v>
      </c>
      <c r="AU99" s="18" t="s">
        <v>82</v>
      </c>
    </row>
    <row r="100" s="2" customFormat="1">
      <c r="A100" s="39"/>
      <c r="B100" s="40"/>
      <c r="C100" s="41"/>
      <c r="D100" s="204" t="s">
        <v>162</v>
      </c>
      <c r="E100" s="41"/>
      <c r="F100" s="205" t="s">
        <v>487</v>
      </c>
      <c r="G100" s="41"/>
      <c r="H100" s="41"/>
      <c r="I100" s="201"/>
      <c r="J100" s="41"/>
      <c r="K100" s="41"/>
      <c r="L100" s="45"/>
      <c r="M100" s="202"/>
      <c r="N100" s="203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162</v>
      </c>
      <c r="AU100" s="18" t="s">
        <v>82</v>
      </c>
    </row>
    <row r="101" s="2" customFormat="1" ht="16.5" customHeight="1">
      <c r="A101" s="39"/>
      <c r="B101" s="40"/>
      <c r="C101" s="186" t="s">
        <v>164</v>
      </c>
      <c r="D101" s="186" t="s">
        <v>148</v>
      </c>
      <c r="E101" s="187" t="s">
        <v>713</v>
      </c>
      <c r="F101" s="188" t="s">
        <v>489</v>
      </c>
      <c r="G101" s="189" t="s">
        <v>476</v>
      </c>
      <c r="H101" s="190">
        <v>1</v>
      </c>
      <c r="I101" s="191"/>
      <c r="J101" s="192">
        <f>ROUND(I101*H101,2)</f>
        <v>0</v>
      </c>
      <c r="K101" s="188" t="s">
        <v>19</v>
      </c>
      <c r="L101" s="45"/>
      <c r="M101" s="193" t="s">
        <v>19</v>
      </c>
      <c r="N101" s="194" t="s">
        <v>44</v>
      </c>
      <c r="O101" s="85"/>
      <c r="P101" s="195">
        <f>O101*H101</f>
        <v>0</v>
      </c>
      <c r="Q101" s="195">
        <v>0</v>
      </c>
      <c r="R101" s="195">
        <f>Q101*H101</f>
        <v>0</v>
      </c>
      <c r="S101" s="195">
        <v>0</v>
      </c>
      <c r="T101" s="196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197" t="s">
        <v>477</v>
      </c>
      <c r="AT101" s="197" t="s">
        <v>148</v>
      </c>
      <c r="AU101" s="197" t="s">
        <v>82</v>
      </c>
      <c r="AY101" s="18" t="s">
        <v>153</v>
      </c>
      <c r="BE101" s="198">
        <f>IF(N101="základní",J101,0)</f>
        <v>0</v>
      </c>
      <c r="BF101" s="198">
        <f>IF(N101="snížená",J101,0)</f>
        <v>0</v>
      </c>
      <c r="BG101" s="198">
        <f>IF(N101="zákl. přenesená",J101,0)</f>
        <v>0</v>
      </c>
      <c r="BH101" s="198">
        <f>IF(N101="sníž. přenesená",J101,0)</f>
        <v>0</v>
      </c>
      <c r="BI101" s="198">
        <f>IF(N101="nulová",J101,0)</f>
        <v>0</v>
      </c>
      <c r="BJ101" s="18" t="s">
        <v>80</v>
      </c>
      <c r="BK101" s="198">
        <f>ROUND(I101*H101,2)</f>
        <v>0</v>
      </c>
      <c r="BL101" s="18" t="s">
        <v>477</v>
      </c>
      <c r="BM101" s="197" t="s">
        <v>714</v>
      </c>
    </row>
    <row r="102" s="2" customFormat="1">
      <c r="A102" s="39"/>
      <c r="B102" s="40"/>
      <c r="C102" s="41"/>
      <c r="D102" s="199" t="s">
        <v>155</v>
      </c>
      <c r="E102" s="41"/>
      <c r="F102" s="200" t="s">
        <v>489</v>
      </c>
      <c r="G102" s="41"/>
      <c r="H102" s="41"/>
      <c r="I102" s="201"/>
      <c r="J102" s="41"/>
      <c r="K102" s="41"/>
      <c r="L102" s="45"/>
      <c r="M102" s="202"/>
      <c r="N102" s="203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155</v>
      </c>
      <c r="AU102" s="18" t="s">
        <v>82</v>
      </c>
    </row>
    <row r="103" s="10" customFormat="1">
      <c r="A103" s="10"/>
      <c r="B103" s="206"/>
      <c r="C103" s="207"/>
      <c r="D103" s="199" t="s">
        <v>181</v>
      </c>
      <c r="E103" s="208" t="s">
        <v>19</v>
      </c>
      <c r="F103" s="209" t="s">
        <v>491</v>
      </c>
      <c r="G103" s="207"/>
      <c r="H103" s="210">
        <v>1</v>
      </c>
      <c r="I103" s="211"/>
      <c r="J103" s="207"/>
      <c r="K103" s="207"/>
      <c r="L103" s="212"/>
      <c r="M103" s="213"/>
      <c r="N103" s="214"/>
      <c r="O103" s="214"/>
      <c r="P103" s="214"/>
      <c r="Q103" s="214"/>
      <c r="R103" s="214"/>
      <c r="S103" s="214"/>
      <c r="T103" s="215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T103" s="216" t="s">
        <v>181</v>
      </c>
      <c r="AU103" s="216" t="s">
        <v>82</v>
      </c>
      <c r="AV103" s="10" t="s">
        <v>82</v>
      </c>
      <c r="AW103" s="10" t="s">
        <v>35</v>
      </c>
      <c r="AX103" s="10" t="s">
        <v>80</v>
      </c>
      <c r="AY103" s="216" t="s">
        <v>153</v>
      </c>
    </row>
    <row r="104" s="13" customFormat="1" ht="22.8" customHeight="1">
      <c r="A104" s="13"/>
      <c r="B104" s="245"/>
      <c r="C104" s="246"/>
      <c r="D104" s="247" t="s">
        <v>72</v>
      </c>
      <c r="E104" s="259" t="s">
        <v>492</v>
      </c>
      <c r="F104" s="259" t="s">
        <v>493</v>
      </c>
      <c r="G104" s="246"/>
      <c r="H104" s="246"/>
      <c r="I104" s="249"/>
      <c r="J104" s="260">
        <f>BK104</f>
        <v>0</v>
      </c>
      <c r="K104" s="246"/>
      <c r="L104" s="251"/>
      <c r="M104" s="252"/>
      <c r="N104" s="253"/>
      <c r="O104" s="253"/>
      <c r="P104" s="254">
        <f>SUM(P105:P108)</f>
        <v>0</v>
      </c>
      <c r="Q104" s="253"/>
      <c r="R104" s="254">
        <f>SUM(R105:R108)</f>
        <v>0</v>
      </c>
      <c r="S104" s="253"/>
      <c r="T104" s="255">
        <f>SUM(T105:T108)</f>
        <v>0</v>
      </c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R104" s="256" t="s">
        <v>175</v>
      </c>
      <c r="AT104" s="257" t="s">
        <v>72</v>
      </c>
      <c r="AU104" s="257" t="s">
        <v>80</v>
      </c>
      <c r="AY104" s="256" t="s">
        <v>153</v>
      </c>
      <c r="BK104" s="258">
        <f>SUM(BK105:BK108)</f>
        <v>0</v>
      </c>
    </row>
    <row r="105" s="2" customFormat="1" ht="16.5" customHeight="1">
      <c r="A105" s="39"/>
      <c r="B105" s="40"/>
      <c r="C105" s="186" t="s">
        <v>152</v>
      </c>
      <c r="D105" s="186" t="s">
        <v>148</v>
      </c>
      <c r="E105" s="187" t="s">
        <v>494</v>
      </c>
      <c r="F105" s="188" t="s">
        <v>495</v>
      </c>
      <c r="G105" s="189" t="s">
        <v>476</v>
      </c>
      <c r="H105" s="190">
        <v>1</v>
      </c>
      <c r="I105" s="191"/>
      <c r="J105" s="192">
        <f>ROUND(I105*H105,2)</f>
        <v>0</v>
      </c>
      <c r="K105" s="188" t="s">
        <v>159</v>
      </c>
      <c r="L105" s="45"/>
      <c r="M105" s="193" t="s">
        <v>19</v>
      </c>
      <c r="N105" s="194" t="s">
        <v>44</v>
      </c>
      <c r="O105" s="85"/>
      <c r="P105" s="195">
        <f>O105*H105</f>
        <v>0</v>
      </c>
      <c r="Q105" s="195">
        <v>0</v>
      </c>
      <c r="R105" s="195">
        <f>Q105*H105</f>
        <v>0</v>
      </c>
      <c r="S105" s="195">
        <v>0</v>
      </c>
      <c r="T105" s="196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197" t="s">
        <v>477</v>
      </c>
      <c r="AT105" s="197" t="s">
        <v>148</v>
      </c>
      <c r="AU105" s="197" t="s">
        <v>82</v>
      </c>
      <c r="AY105" s="18" t="s">
        <v>153</v>
      </c>
      <c r="BE105" s="198">
        <f>IF(N105="základní",J105,0)</f>
        <v>0</v>
      </c>
      <c r="BF105" s="198">
        <f>IF(N105="snížená",J105,0)</f>
        <v>0</v>
      </c>
      <c r="BG105" s="198">
        <f>IF(N105="zákl. přenesená",J105,0)</f>
        <v>0</v>
      </c>
      <c r="BH105" s="198">
        <f>IF(N105="sníž. přenesená",J105,0)</f>
        <v>0</v>
      </c>
      <c r="BI105" s="198">
        <f>IF(N105="nulová",J105,0)</f>
        <v>0</v>
      </c>
      <c r="BJ105" s="18" t="s">
        <v>80</v>
      </c>
      <c r="BK105" s="198">
        <f>ROUND(I105*H105,2)</f>
        <v>0</v>
      </c>
      <c r="BL105" s="18" t="s">
        <v>477</v>
      </c>
      <c r="BM105" s="197" t="s">
        <v>715</v>
      </c>
    </row>
    <row r="106" s="2" customFormat="1">
      <c r="A106" s="39"/>
      <c r="B106" s="40"/>
      <c r="C106" s="41"/>
      <c r="D106" s="199" t="s">
        <v>155</v>
      </c>
      <c r="E106" s="41"/>
      <c r="F106" s="200" t="s">
        <v>495</v>
      </c>
      <c r="G106" s="41"/>
      <c r="H106" s="41"/>
      <c r="I106" s="201"/>
      <c r="J106" s="41"/>
      <c r="K106" s="41"/>
      <c r="L106" s="45"/>
      <c r="M106" s="202"/>
      <c r="N106" s="203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155</v>
      </c>
      <c r="AU106" s="18" t="s">
        <v>82</v>
      </c>
    </row>
    <row r="107" s="2" customFormat="1">
      <c r="A107" s="39"/>
      <c r="B107" s="40"/>
      <c r="C107" s="41"/>
      <c r="D107" s="204" t="s">
        <v>162</v>
      </c>
      <c r="E107" s="41"/>
      <c r="F107" s="205" t="s">
        <v>497</v>
      </c>
      <c r="G107" s="41"/>
      <c r="H107" s="41"/>
      <c r="I107" s="201"/>
      <c r="J107" s="41"/>
      <c r="K107" s="41"/>
      <c r="L107" s="45"/>
      <c r="M107" s="202"/>
      <c r="N107" s="203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162</v>
      </c>
      <c r="AU107" s="18" t="s">
        <v>82</v>
      </c>
    </row>
    <row r="108" s="10" customFormat="1">
      <c r="A108" s="10"/>
      <c r="B108" s="206"/>
      <c r="C108" s="207"/>
      <c r="D108" s="199" t="s">
        <v>181</v>
      </c>
      <c r="E108" s="208" t="s">
        <v>19</v>
      </c>
      <c r="F108" s="209" t="s">
        <v>498</v>
      </c>
      <c r="G108" s="207"/>
      <c r="H108" s="210">
        <v>1</v>
      </c>
      <c r="I108" s="211"/>
      <c r="J108" s="207"/>
      <c r="K108" s="207"/>
      <c r="L108" s="212"/>
      <c r="M108" s="231"/>
      <c r="N108" s="232"/>
      <c r="O108" s="232"/>
      <c r="P108" s="232"/>
      <c r="Q108" s="232"/>
      <c r="R108" s="232"/>
      <c r="S108" s="232"/>
      <c r="T108" s="233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T108" s="216" t="s">
        <v>181</v>
      </c>
      <c r="AU108" s="216" t="s">
        <v>82</v>
      </c>
      <c r="AV108" s="10" t="s">
        <v>82</v>
      </c>
      <c r="AW108" s="10" t="s">
        <v>35</v>
      </c>
      <c r="AX108" s="10" t="s">
        <v>80</v>
      </c>
      <c r="AY108" s="216" t="s">
        <v>153</v>
      </c>
    </row>
    <row r="109" s="2" customFormat="1" ht="6.96" customHeight="1">
      <c r="A109" s="39"/>
      <c r="B109" s="60"/>
      <c r="C109" s="61"/>
      <c r="D109" s="61"/>
      <c r="E109" s="61"/>
      <c r="F109" s="61"/>
      <c r="G109" s="61"/>
      <c r="H109" s="61"/>
      <c r="I109" s="61"/>
      <c r="J109" s="61"/>
      <c r="K109" s="61"/>
      <c r="L109" s="45"/>
      <c r="M109" s="39"/>
      <c r="O109" s="39"/>
      <c r="P109" s="39"/>
      <c r="Q109" s="39"/>
      <c r="R109" s="39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</sheetData>
  <sheetProtection sheet="1" autoFilter="0" formatColumns="0" formatRows="0" objects="1" scenarios="1" spinCount="100000" saltValue="8itaT4bix5VfdnyP8Z3PG4wdh59MN8wUwL1lQ9I3HsLmwZhuVXkijMhM49fn6CyEgiq9KgFEGZbQB12JMu3Obg==" hashValue="j70KT5kdo481kCG3XiKMPNl0qGWDHONkTRTr2QzR0J5CGHUADyboc9QRDa4QS88Sn2bu1uyWVmh0eSi+SZSxgw==" algorithmName="SHA-512" password="CC35"/>
  <autoFilter ref="C87:K10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hyperlinks>
    <hyperlink ref="F93" r:id="rId1" display="https://podminky.urs.cz/item/CS_URS_2022_01/011002000"/>
    <hyperlink ref="F100" r:id="rId2" display="https://podminky.urs.cz/item/CS_URS_2022_01/011303000"/>
    <hyperlink ref="F107" r:id="rId3" display="https://podminky.urs.cz/item/CS_URS_2022_01/091504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120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82</v>
      </c>
    </row>
    <row r="4" s="1" customFormat="1" ht="24.96" customHeight="1">
      <c r="B4" s="21"/>
      <c r="D4" s="141" t="s">
        <v>128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26.25" customHeight="1">
      <c r="B7" s="21"/>
      <c r="E7" s="144" t="str">
        <f>'Rekapitulace stavby'!K6</f>
        <v>Větrolamy TEO 2 a TEO 3, LBK 4b a IP 26, 27, 28 a 33 v k.ú. Vítonice u Znojma</v>
      </c>
      <c r="F7" s="143"/>
      <c r="G7" s="143"/>
      <c r="H7" s="143"/>
      <c r="L7" s="21"/>
    </row>
    <row r="8" s="2" customFormat="1" ht="12" customHeight="1">
      <c r="A8" s="39"/>
      <c r="B8" s="45"/>
      <c r="C8" s="39"/>
      <c r="D8" s="143" t="s">
        <v>129</v>
      </c>
      <c r="E8" s="39"/>
      <c r="F8" s="39"/>
      <c r="G8" s="39"/>
      <c r="H8" s="39"/>
      <c r="I8" s="39"/>
      <c r="J8" s="39"/>
      <c r="K8" s="39"/>
      <c r="L8" s="14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716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34" t="s">
        <v>19</v>
      </c>
      <c r="G11" s="39"/>
      <c r="H11" s="39"/>
      <c r="I11" s="143" t="s">
        <v>20</v>
      </c>
      <c r="J11" s="134" t="s">
        <v>19</v>
      </c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21</v>
      </c>
      <c r="E12" s="39"/>
      <c r="F12" s="134" t="s">
        <v>22</v>
      </c>
      <c r="G12" s="39"/>
      <c r="H12" s="39"/>
      <c r="I12" s="143" t="s">
        <v>23</v>
      </c>
      <c r="J12" s="147" t="str">
        <f>'Rekapitulace stavby'!AN8</f>
        <v>22. 4. 2022</v>
      </c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25</v>
      </c>
      <c r="E14" s="39"/>
      <c r="F14" s="39"/>
      <c r="G14" s="39"/>
      <c r="H14" s="39"/>
      <c r="I14" s="143" t="s">
        <v>26</v>
      </c>
      <c r="J14" s="134" t="s">
        <v>27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4" t="s">
        <v>28</v>
      </c>
      <c r="F15" s="39"/>
      <c r="G15" s="39"/>
      <c r="H15" s="39"/>
      <c r="I15" s="143" t="s">
        <v>29</v>
      </c>
      <c r="J15" s="134" t="s">
        <v>19</v>
      </c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30</v>
      </c>
      <c r="E17" s="39"/>
      <c r="F17" s="39"/>
      <c r="G17" s="39"/>
      <c r="H17" s="39"/>
      <c r="I17" s="143" t="s">
        <v>26</v>
      </c>
      <c r="J17" s="34" t="str">
        <f>'Rekapitulace stavby'!AN13</f>
        <v>Vyplň údaj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4"/>
      <c r="G18" s="134"/>
      <c r="H18" s="134"/>
      <c r="I18" s="143" t="s">
        <v>29</v>
      </c>
      <c r="J18" s="34" t="str">
        <f>'Rekapitulace stavby'!AN14</f>
        <v>Vyplň údaj</v>
      </c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32</v>
      </c>
      <c r="E20" s="39"/>
      <c r="F20" s="39"/>
      <c r="G20" s="39"/>
      <c r="H20" s="39"/>
      <c r="I20" s="143" t="s">
        <v>26</v>
      </c>
      <c r="J20" s="134" t="s">
        <v>33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4" t="s">
        <v>34</v>
      </c>
      <c r="F21" s="39"/>
      <c r="G21" s="39"/>
      <c r="H21" s="39"/>
      <c r="I21" s="143" t="s">
        <v>29</v>
      </c>
      <c r="J21" s="134" t="s">
        <v>19</v>
      </c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36</v>
      </c>
      <c r="E23" s="39"/>
      <c r="F23" s="39"/>
      <c r="G23" s="39"/>
      <c r="H23" s="39"/>
      <c r="I23" s="143" t="s">
        <v>26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4" t="s">
        <v>34</v>
      </c>
      <c r="F24" s="39"/>
      <c r="G24" s="39"/>
      <c r="H24" s="39"/>
      <c r="I24" s="143" t="s">
        <v>29</v>
      </c>
      <c r="J24" s="134" t="s">
        <v>19</v>
      </c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37</v>
      </c>
      <c r="E26" s="39"/>
      <c r="F26" s="39"/>
      <c r="G26" s="39"/>
      <c r="H26" s="39"/>
      <c r="I26" s="39"/>
      <c r="J26" s="39"/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8"/>
      <c r="B27" s="149"/>
      <c r="C27" s="148"/>
      <c r="D27" s="148"/>
      <c r="E27" s="150" t="s">
        <v>19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14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39</v>
      </c>
      <c r="E30" s="39"/>
      <c r="F30" s="39"/>
      <c r="G30" s="39"/>
      <c r="H30" s="39"/>
      <c r="I30" s="39"/>
      <c r="J30" s="154">
        <f>ROUND(J79, 2)</f>
        <v>0</v>
      </c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41</v>
      </c>
      <c r="G32" s="39"/>
      <c r="H32" s="39"/>
      <c r="I32" s="155" t="s">
        <v>40</v>
      </c>
      <c r="J32" s="155" t="s">
        <v>42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6" t="s">
        <v>43</v>
      </c>
      <c r="E33" s="143" t="s">
        <v>44</v>
      </c>
      <c r="F33" s="157">
        <f>ROUND((SUM(BE79:BE191)),  2)</f>
        <v>0</v>
      </c>
      <c r="G33" s="39"/>
      <c r="H33" s="39"/>
      <c r="I33" s="158">
        <v>0.20999999999999999</v>
      </c>
      <c r="J33" s="157">
        <f>ROUND(((SUM(BE79:BE191))*I33),  2)</f>
        <v>0</v>
      </c>
      <c r="K33" s="39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45</v>
      </c>
      <c r="F34" s="157">
        <f>ROUND((SUM(BF79:BF191)),  2)</f>
        <v>0</v>
      </c>
      <c r="G34" s="39"/>
      <c r="H34" s="39"/>
      <c r="I34" s="158">
        <v>0.14999999999999999</v>
      </c>
      <c r="J34" s="157">
        <f>ROUND(((SUM(BF79:BF191))*I34),  2)</f>
        <v>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46</v>
      </c>
      <c r="F35" s="157">
        <f>ROUND((SUM(BG79:BG191)),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47</v>
      </c>
      <c r="F36" s="157">
        <f>ROUND((SUM(BH79:BH191)),  2)</f>
        <v>0</v>
      </c>
      <c r="G36" s="39"/>
      <c r="H36" s="39"/>
      <c r="I36" s="158">
        <v>0.14999999999999999</v>
      </c>
      <c r="J36" s="157">
        <f>0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48</v>
      </c>
      <c r="F37" s="157">
        <f>ROUND((SUM(BI79:BI191)),  2)</f>
        <v>0</v>
      </c>
      <c r="G37" s="39"/>
      <c r="H37" s="39"/>
      <c r="I37" s="158">
        <v>0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9"/>
      <c r="D39" s="160" t="s">
        <v>49</v>
      </c>
      <c r="E39" s="161"/>
      <c r="F39" s="161"/>
      <c r="G39" s="162" t="s">
        <v>50</v>
      </c>
      <c r="H39" s="163" t="s">
        <v>51</v>
      </c>
      <c r="I39" s="161"/>
      <c r="J39" s="164">
        <f>SUM(J30:J37)</f>
        <v>0</v>
      </c>
      <c r="K39" s="165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6"/>
      <c r="C40" s="167"/>
      <c r="D40" s="167"/>
      <c r="E40" s="167"/>
      <c r="F40" s="167"/>
      <c r="G40" s="167"/>
      <c r="H40" s="167"/>
      <c r="I40" s="167"/>
      <c r="J40" s="167"/>
      <c r="K40" s="167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131</v>
      </c>
      <c r="D45" s="41"/>
      <c r="E45" s="41"/>
      <c r="F45" s="41"/>
      <c r="G45" s="41"/>
      <c r="H45" s="41"/>
      <c r="I45" s="41"/>
      <c r="J45" s="41"/>
      <c r="K45" s="41"/>
      <c r="L45" s="14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26.25" customHeight="1">
      <c r="A48" s="39"/>
      <c r="B48" s="40"/>
      <c r="C48" s="41"/>
      <c r="D48" s="41"/>
      <c r="E48" s="170" t="str">
        <f>E7</f>
        <v>Větrolamy TEO 2 a TEO 3, LBK 4b a IP 26, 27, 28 a 33 v k.ú. Vítonice u Znojma</v>
      </c>
      <c r="F48" s="33"/>
      <c r="G48" s="33"/>
      <c r="H48" s="33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129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SO-04 - Interakční prvky IP 26, IP 27, IP 28, IP 33</v>
      </c>
      <c r="F50" s="41"/>
      <c r="G50" s="41"/>
      <c r="H50" s="41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4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Vítonice u Znojma</v>
      </c>
      <c r="G52" s="41"/>
      <c r="H52" s="41"/>
      <c r="I52" s="33" t="s">
        <v>23</v>
      </c>
      <c r="J52" s="73" t="str">
        <f>IF(J12="","",J12)</f>
        <v>22. 4. 2022</v>
      </c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ČR-Státní pozemkový úřad</v>
      </c>
      <c r="G54" s="41"/>
      <c r="H54" s="41"/>
      <c r="I54" s="33" t="s">
        <v>32</v>
      </c>
      <c r="J54" s="37" t="str">
        <f>E21</f>
        <v>AGROPROJEKT PSO s.r.o.</v>
      </c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5.6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36</v>
      </c>
      <c r="J55" s="37" t="str">
        <f>E24</f>
        <v>AGROPROJEKT PSO s.r.o.</v>
      </c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1" t="s">
        <v>132</v>
      </c>
      <c r="D57" s="172"/>
      <c r="E57" s="172"/>
      <c r="F57" s="172"/>
      <c r="G57" s="172"/>
      <c r="H57" s="172"/>
      <c r="I57" s="172"/>
      <c r="J57" s="173" t="s">
        <v>133</v>
      </c>
      <c r="K57" s="172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4" t="s">
        <v>71</v>
      </c>
      <c r="D59" s="41"/>
      <c r="E59" s="41"/>
      <c r="F59" s="41"/>
      <c r="G59" s="41"/>
      <c r="H59" s="41"/>
      <c r="I59" s="41"/>
      <c r="J59" s="103">
        <f>J79</f>
        <v>0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134</v>
      </c>
    </row>
    <row r="60" s="2" customFormat="1" ht="21.84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6.96" customHeight="1">
      <c r="A61" s="39"/>
      <c r="B61" s="60"/>
      <c r="C61" s="61"/>
      <c r="D61" s="61"/>
      <c r="E61" s="61"/>
      <c r="F61" s="61"/>
      <c r="G61" s="61"/>
      <c r="H61" s="61"/>
      <c r="I61" s="61"/>
      <c r="J61" s="61"/>
      <c r="K61" s="61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5" s="2" customFormat="1" ht="6.96" customHeight="1">
      <c r="A65" s="39"/>
      <c r="B65" s="62"/>
      <c r="C65" s="63"/>
      <c r="D65" s="63"/>
      <c r="E65" s="63"/>
      <c r="F65" s="63"/>
      <c r="G65" s="63"/>
      <c r="H65" s="63"/>
      <c r="I65" s="63"/>
      <c r="J65" s="63"/>
      <c r="K65" s="63"/>
      <c r="L65" s="14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24.96" customHeight="1">
      <c r="A66" s="39"/>
      <c r="B66" s="40"/>
      <c r="C66" s="24" t="s">
        <v>135</v>
      </c>
      <c r="D66" s="41"/>
      <c r="E66" s="41"/>
      <c r="F66" s="41"/>
      <c r="G66" s="41"/>
      <c r="H66" s="41"/>
      <c r="I66" s="41"/>
      <c r="J66" s="41"/>
      <c r="K66" s="41"/>
      <c r="L66" s="14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4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12" customHeight="1">
      <c r="A68" s="39"/>
      <c r="B68" s="40"/>
      <c r="C68" s="33" t="s">
        <v>16</v>
      </c>
      <c r="D68" s="41"/>
      <c r="E68" s="41"/>
      <c r="F68" s="41"/>
      <c r="G68" s="41"/>
      <c r="H68" s="41"/>
      <c r="I68" s="41"/>
      <c r="J68" s="41"/>
      <c r="K68" s="4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26.25" customHeight="1">
      <c r="A69" s="39"/>
      <c r="B69" s="40"/>
      <c r="C69" s="41"/>
      <c r="D69" s="41"/>
      <c r="E69" s="170" t="str">
        <f>E7</f>
        <v>Větrolamy TEO 2 a TEO 3, LBK 4b a IP 26, 27, 28 a 33 v k.ú. Vítonice u Znojma</v>
      </c>
      <c r="F69" s="33"/>
      <c r="G69" s="33"/>
      <c r="H69" s="33"/>
      <c r="I69" s="41"/>
      <c r="J69" s="41"/>
      <c r="K69" s="41"/>
      <c r="L69" s="14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129</v>
      </c>
      <c r="D70" s="41"/>
      <c r="E70" s="41"/>
      <c r="F70" s="41"/>
      <c r="G70" s="41"/>
      <c r="H70" s="41"/>
      <c r="I70" s="41"/>
      <c r="J70" s="41"/>
      <c r="K70" s="41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70" t="str">
        <f>E9</f>
        <v>SO-04 - Interakční prvky IP 26, IP 27, IP 28, IP 33</v>
      </c>
      <c r="F71" s="41"/>
      <c r="G71" s="41"/>
      <c r="H71" s="41"/>
      <c r="I71" s="41"/>
      <c r="J71" s="41"/>
      <c r="K71" s="4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21</v>
      </c>
      <c r="D73" s="41"/>
      <c r="E73" s="41"/>
      <c r="F73" s="28" t="str">
        <f>F12</f>
        <v>Vítonice u Znojma</v>
      </c>
      <c r="G73" s="41"/>
      <c r="H73" s="41"/>
      <c r="I73" s="33" t="s">
        <v>23</v>
      </c>
      <c r="J73" s="73" t="str">
        <f>IF(J12="","",J12)</f>
        <v>22. 4. 2022</v>
      </c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5.65" customHeight="1">
      <c r="A75" s="39"/>
      <c r="B75" s="40"/>
      <c r="C75" s="33" t="s">
        <v>25</v>
      </c>
      <c r="D75" s="41"/>
      <c r="E75" s="41"/>
      <c r="F75" s="28" t="str">
        <f>E15</f>
        <v>ČR-Státní pozemkový úřad</v>
      </c>
      <c r="G75" s="41"/>
      <c r="H75" s="41"/>
      <c r="I75" s="33" t="s">
        <v>32</v>
      </c>
      <c r="J75" s="37" t="str">
        <f>E21</f>
        <v>AGROPROJEKT PSO s.r.o.</v>
      </c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5.65" customHeight="1">
      <c r="A76" s="39"/>
      <c r="B76" s="40"/>
      <c r="C76" s="33" t="s">
        <v>30</v>
      </c>
      <c r="D76" s="41"/>
      <c r="E76" s="41"/>
      <c r="F76" s="28" t="str">
        <f>IF(E18="","",E18)</f>
        <v>Vyplň údaj</v>
      </c>
      <c r="G76" s="41"/>
      <c r="H76" s="41"/>
      <c r="I76" s="33" t="s">
        <v>36</v>
      </c>
      <c r="J76" s="37" t="str">
        <f>E24</f>
        <v>AGROPROJEKT PSO s.r.o.</v>
      </c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0.32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9" customFormat="1" ht="29.28" customHeight="1">
      <c r="A78" s="175"/>
      <c r="B78" s="176"/>
      <c r="C78" s="177" t="s">
        <v>136</v>
      </c>
      <c r="D78" s="178" t="s">
        <v>58</v>
      </c>
      <c r="E78" s="178" t="s">
        <v>54</v>
      </c>
      <c r="F78" s="178" t="s">
        <v>55</v>
      </c>
      <c r="G78" s="178" t="s">
        <v>137</v>
      </c>
      <c r="H78" s="178" t="s">
        <v>138</v>
      </c>
      <c r="I78" s="178" t="s">
        <v>139</v>
      </c>
      <c r="J78" s="178" t="s">
        <v>133</v>
      </c>
      <c r="K78" s="179" t="s">
        <v>140</v>
      </c>
      <c r="L78" s="180"/>
      <c r="M78" s="93" t="s">
        <v>19</v>
      </c>
      <c r="N78" s="94" t="s">
        <v>43</v>
      </c>
      <c r="O78" s="94" t="s">
        <v>141</v>
      </c>
      <c r="P78" s="94" t="s">
        <v>142</v>
      </c>
      <c r="Q78" s="94" t="s">
        <v>143</v>
      </c>
      <c r="R78" s="94" t="s">
        <v>144</v>
      </c>
      <c r="S78" s="94" t="s">
        <v>145</v>
      </c>
      <c r="T78" s="95" t="s">
        <v>146</v>
      </c>
      <c r="U78" s="175"/>
      <c r="V78" s="175"/>
      <c r="W78" s="175"/>
      <c r="X78" s="175"/>
      <c r="Y78" s="175"/>
      <c r="Z78" s="175"/>
      <c r="AA78" s="175"/>
      <c r="AB78" s="175"/>
      <c r="AC78" s="175"/>
      <c r="AD78" s="175"/>
      <c r="AE78" s="175"/>
    </row>
    <row r="79" s="2" customFormat="1" ht="22.8" customHeight="1">
      <c r="A79" s="39"/>
      <c r="B79" s="40"/>
      <c r="C79" s="100" t="s">
        <v>147</v>
      </c>
      <c r="D79" s="41"/>
      <c r="E79" s="41"/>
      <c r="F79" s="41"/>
      <c r="G79" s="41"/>
      <c r="H79" s="41"/>
      <c r="I79" s="41"/>
      <c r="J79" s="181">
        <f>BK79</f>
        <v>0</v>
      </c>
      <c r="K79" s="41"/>
      <c r="L79" s="45"/>
      <c r="M79" s="96"/>
      <c r="N79" s="182"/>
      <c r="O79" s="97"/>
      <c r="P79" s="183">
        <f>SUM(P80:P191)</f>
        <v>0</v>
      </c>
      <c r="Q79" s="97"/>
      <c r="R79" s="183">
        <f>SUM(R80:R191)</f>
        <v>18.695849000000003</v>
      </c>
      <c r="S79" s="97"/>
      <c r="T79" s="184">
        <f>SUM(T80:T191)</f>
        <v>0</v>
      </c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  <c r="AT79" s="18" t="s">
        <v>72</v>
      </c>
      <c r="AU79" s="18" t="s">
        <v>134</v>
      </c>
      <c r="BK79" s="185">
        <f>SUM(BK80:BK191)</f>
        <v>0</v>
      </c>
    </row>
    <row r="80" s="2" customFormat="1" ht="33" customHeight="1">
      <c r="A80" s="39"/>
      <c r="B80" s="40"/>
      <c r="C80" s="186" t="s">
        <v>80</v>
      </c>
      <c r="D80" s="186" t="s">
        <v>148</v>
      </c>
      <c r="E80" s="187" t="s">
        <v>149</v>
      </c>
      <c r="F80" s="188" t="s">
        <v>150</v>
      </c>
      <c r="G80" s="189" t="s">
        <v>151</v>
      </c>
      <c r="H80" s="190">
        <v>43023</v>
      </c>
      <c r="I80" s="191"/>
      <c r="J80" s="192">
        <f>ROUND(I80*H80,2)</f>
        <v>0</v>
      </c>
      <c r="K80" s="188" t="s">
        <v>19</v>
      </c>
      <c r="L80" s="45"/>
      <c r="M80" s="193" t="s">
        <v>19</v>
      </c>
      <c r="N80" s="194" t="s">
        <v>44</v>
      </c>
      <c r="O80" s="85"/>
      <c r="P80" s="195">
        <f>O80*H80</f>
        <v>0</v>
      </c>
      <c r="Q80" s="195">
        <v>0</v>
      </c>
      <c r="R80" s="195">
        <f>Q80*H80</f>
        <v>0</v>
      </c>
      <c r="S80" s="195">
        <v>0</v>
      </c>
      <c r="T80" s="196">
        <f>S80*H80</f>
        <v>0</v>
      </c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R80" s="197" t="s">
        <v>152</v>
      </c>
      <c r="AT80" s="197" t="s">
        <v>148</v>
      </c>
      <c r="AU80" s="197" t="s">
        <v>73</v>
      </c>
      <c r="AY80" s="18" t="s">
        <v>153</v>
      </c>
      <c r="BE80" s="198">
        <f>IF(N80="základní",J80,0)</f>
        <v>0</v>
      </c>
      <c r="BF80" s="198">
        <f>IF(N80="snížená",J80,0)</f>
        <v>0</v>
      </c>
      <c r="BG80" s="198">
        <f>IF(N80="zákl. přenesená",J80,0)</f>
        <v>0</v>
      </c>
      <c r="BH80" s="198">
        <f>IF(N80="sníž. přenesená",J80,0)</f>
        <v>0</v>
      </c>
      <c r="BI80" s="198">
        <f>IF(N80="nulová",J80,0)</f>
        <v>0</v>
      </c>
      <c r="BJ80" s="18" t="s">
        <v>80</v>
      </c>
      <c r="BK80" s="198">
        <f>ROUND(I80*H80,2)</f>
        <v>0</v>
      </c>
      <c r="BL80" s="18" t="s">
        <v>152</v>
      </c>
      <c r="BM80" s="197" t="s">
        <v>717</v>
      </c>
    </row>
    <row r="81" s="2" customFormat="1">
      <c r="A81" s="39"/>
      <c r="B81" s="40"/>
      <c r="C81" s="41"/>
      <c r="D81" s="199" t="s">
        <v>155</v>
      </c>
      <c r="E81" s="41"/>
      <c r="F81" s="200" t="s">
        <v>156</v>
      </c>
      <c r="G81" s="41"/>
      <c r="H81" s="41"/>
      <c r="I81" s="201"/>
      <c r="J81" s="41"/>
      <c r="K81" s="41"/>
      <c r="L81" s="45"/>
      <c r="M81" s="202"/>
      <c r="N81" s="203"/>
      <c r="O81" s="85"/>
      <c r="P81" s="85"/>
      <c r="Q81" s="85"/>
      <c r="R81" s="85"/>
      <c r="S81" s="85"/>
      <c r="T81" s="86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155</v>
      </c>
      <c r="AU81" s="18" t="s">
        <v>73</v>
      </c>
    </row>
    <row r="82" s="10" customFormat="1">
      <c r="A82" s="10"/>
      <c r="B82" s="206"/>
      <c r="C82" s="207"/>
      <c r="D82" s="199" t="s">
        <v>181</v>
      </c>
      <c r="E82" s="208" t="s">
        <v>19</v>
      </c>
      <c r="F82" s="209" t="s">
        <v>718</v>
      </c>
      <c r="G82" s="207"/>
      <c r="H82" s="210">
        <v>43023</v>
      </c>
      <c r="I82" s="211"/>
      <c r="J82" s="207"/>
      <c r="K82" s="207"/>
      <c r="L82" s="212"/>
      <c r="M82" s="213"/>
      <c r="N82" s="214"/>
      <c r="O82" s="214"/>
      <c r="P82" s="214"/>
      <c r="Q82" s="214"/>
      <c r="R82" s="214"/>
      <c r="S82" s="214"/>
      <c r="T82" s="215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T82" s="216" t="s">
        <v>181</v>
      </c>
      <c r="AU82" s="216" t="s">
        <v>73</v>
      </c>
      <c r="AV82" s="10" t="s">
        <v>82</v>
      </c>
      <c r="AW82" s="10" t="s">
        <v>35</v>
      </c>
      <c r="AX82" s="10" t="s">
        <v>80</v>
      </c>
      <c r="AY82" s="216" t="s">
        <v>153</v>
      </c>
    </row>
    <row r="83" s="2" customFormat="1" ht="24.15" customHeight="1">
      <c r="A83" s="39"/>
      <c r="B83" s="40"/>
      <c r="C83" s="186" t="s">
        <v>82</v>
      </c>
      <c r="D83" s="186" t="s">
        <v>148</v>
      </c>
      <c r="E83" s="187" t="s">
        <v>157</v>
      </c>
      <c r="F83" s="188" t="s">
        <v>158</v>
      </c>
      <c r="G83" s="189" t="s">
        <v>151</v>
      </c>
      <c r="H83" s="190">
        <v>43023</v>
      </c>
      <c r="I83" s="191"/>
      <c r="J83" s="192">
        <f>ROUND(I83*H83,2)</f>
        <v>0</v>
      </c>
      <c r="K83" s="188" t="s">
        <v>159</v>
      </c>
      <c r="L83" s="45"/>
      <c r="M83" s="193" t="s">
        <v>19</v>
      </c>
      <c r="N83" s="194" t="s">
        <v>44</v>
      </c>
      <c r="O83" s="85"/>
      <c r="P83" s="195">
        <f>O83*H83</f>
        <v>0</v>
      </c>
      <c r="Q83" s="195">
        <v>0</v>
      </c>
      <c r="R83" s="195">
        <f>Q83*H83</f>
        <v>0</v>
      </c>
      <c r="S83" s="195">
        <v>0</v>
      </c>
      <c r="T83" s="196">
        <f>S83*H83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R83" s="197" t="s">
        <v>152</v>
      </c>
      <c r="AT83" s="197" t="s">
        <v>148</v>
      </c>
      <c r="AU83" s="197" t="s">
        <v>73</v>
      </c>
      <c r="AY83" s="18" t="s">
        <v>153</v>
      </c>
      <c r="BE83" s="198">
        <f>IF(N83="základní",J83,0)</f>
        <v>0</v>
      </c>
      <c r="BF83" s="198">
        <f>IF(N83="snížená",J83,0)</f>
        <v>0</v>
      </c>
      <c r="BG83" s="198">
        <f>IF(N83="zákl. přenesená",J83,0)</f>
        <v>0</v>
      </c>
      <c r="BH83" s="198">
        <f>IF(N83="sníž. přenesená",J83,0)</f>
        <v>0</v>
      </c>
      <c r="BI83" s="198">
        <f>IF(N83="nulová",J83,0)</f>
        <v>0</v>
      </c>
      <c r="BJ83" s="18" t="s">
        <v>80</v>
      </c>
      <c r="BK83" s="198">
        <f>ROUND(I83*H83,2)</f>
        <v>0</v>
      </c>
      <c r="BL83" s="18" t="s">
        <v>152</v>
      </c>
      <c r="BM83" s="197" t="s">
        <v>719</v>
      </c>
    </row>
    <row r="84" s="2" customFormat="1">
      <c r="A84" s="39"/>
      <c r="B84" s="40"/>
      <c r="C84" s="41"/>
      <c r="D84" s="199" t="s">
        <v>155</v>
      </c>
      <c r="E84" s="41"/>
      <c r="F84" s="200" t="s">
        <v>161</v>
      </c>
      <c r="G84" s="41"/>
      <c r="H84" s="41"/>
      <c r="I84" s="201"/>
      <c r="J84" s="41"/>
      <c r="K84" s="41"/>
      <c r="L84" s="45"/>
      <c r="M84" s="202"/>
      <c r="N84" s="203"/>
      <c r="O84" s="85"/>
      <c r="P84" s="85"/>
      <c r="Q84" s="85"/>
      <c r="R84" s="85"/>
      <c r="S84" s="85"/>
      <c r="T84" s="86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155</v>
      </c>
      <c r="AU84" s="18" t="s">
        <v>73</v>
      </c>
    </row>
    <row r="85" s="2" customFormat="1">
      <c r="A85" s="39"/>
      <c r="B85" s="40"/>
      <c r="C85" s="41"/>
      <c r="D85" s="204" t="s">
        <v>162</v>
      </c>
      <c r="E85" s="41"/>
      <c r="F85" s="205" t="s">
        <v>163</v>
      </c>
      <c r="G85" s="41"/>
      <c r="H85" s="41"/>
      <c r="I85" s="201"/>
      <c r="J85" s="41"/>
      <c r="K85" s="41"/>
      <c r="L85" s="45"/>
      <c r="M85" s="202"/>
      <c r="N85" s="203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162</v>
      </c>
      <c r="AU85" s="18" t="s">
        <v>73</v>
      </c>
    </row>
    <row r="86" s="10" customFormat="1">
      <c r="A86" s="10"/>
      <c r="B86" s="206"/>
      <c r="C86" s="207"/>
      <c r="D86" s="199" t="s">
        <v>181</v>
      </c>
      <c r="E86" s="208" t="s">
        <v>19</v>
      </c>
      <c r="F86" s="209" t="s">
        <v>718</v>
      </c>
      <c r="G86" s="207"/>
      <c r="H86" s="210">
        <v>43023</v>
      </c>
      <c r="I86" s="211"/>
      <c r="J86" s="207"/>
      <c r="K86" s="207"/>
      <c r="L86" s="212"/>
      <c r="M86" s="213"/>
      <c r="N86" s="214"/>
      <c r="O86" s="214"/>
      <c r="P86" s="214"/>
      <c r="Q86" s="214"/>
      <c r="R86" s="214"/>
      <c r="S86" s="214"/>
      <c r="T86" s="215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T86" s="216" t="s">
        <v>181</v>
      </c>
      <c r="AU86" s="216" t="s">
        <v>73</v>
      </c>
      <c r="AV86" s="10" t="s">
        <v>82</v>
      </c>
      <c r="AW86" s="10" t="s">
        <v>35</v>
      </c>
      <c r="AX86" s="10" t="s">
        <v>80</v>
      </c>
      <c r="AY86" s="216" t="s">
        <v>153</v>
      </c>
    </row>
    <row r="87" s="2" customFormat="1" ht="21.75" customHeight="1">
      <c r="A87" s="39"/>
      <c r="B87" s="40"/>
      <c r="C87" s="186" t="s">
        <v>164</v>
      </c>
      <c r="D87" s="186" t="s">
        <v>148</v>
      </c>
      <c r="E87" s="187" t="s">
        <v>165</v>
      </c>
      <c r="F87" s="188" t="s">
        <v>166</v>
      </c>
      <c r="G87" s="189" t="s">
        <v>151</v>
      </c>
      <c r="H87" s="190">
        <v>43023</v>
      </c>
      <c r="I87" s="191"/>
      <c r="J87" s="192">
        <f>ROUND(I87*H87,2)</f>
        <v>0</v>
      </c>
      <c r="K87" s="188" t="s">
        <v>159</v>
      </c>
      <c r="L87" s="45"/>
      <c r="M87" s="193" t="s">
        <v>19</v>
      </c>
      <c r="N87" s="194" t="s">
        <v>44</v>
      </c>
      <c r="O87" s="85"/>
      <c r="P87" s="195">
        <f>O87*H87</f>
        <v>0</v>
      </c>
      <c r="Q87" s="195">
        <v>0</v>
      </c>
      <c r="R87" s="195">
        <f>Q87*H87</f>
        <v>0</v>
      </c>
      <c r="S87" s="195">
        <v>0</v>
      </c>
      <c r="T87" s="196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197" t="s">
        <v>152</v>
      </c>
      <c r="AT87" s="197" t="s">
        <v>148</v>
      </c>
      <c r="AU87" s="197" t="s">
        <v>73</v>
      </c>
      <c r="AY87" s="18" t="s">
        <v>153</v>
      </c>
      <c r="BE87" s="198">
        <f>IF(N87="základní",J87,0)</f>
        <v>0</v>
      </c>
      <c r="BF87" s="198">
        <f>IF(N87="snížená",J87,0)</f>
        <v>0</v>
      </c>
      <c r="BG87" s="198">
        <f>IF(N87="zákl. přenesená",J87,0)</f>
        <v>0</v>
      </c>
      <c r="BH87" s="198">
        <f>IF(N87="sníž. přenesená",J87,0)</f>
        <v>0</v>
      </c>
      <c r="BI87" s="198">
        <f>IF(N87="nulová",J87,0)</f>
        <v>0</v>
      </c>
      <c r="BJ87" s="18" t="s">
        <v>80</v>
      </c>
      <c r="BK87" s="198">
        <f>ROUND(I87*H87,2)</f>
        <v>0</v>
      </c>
      <c r="BL87" s="18" t="s">
        <v>152</v>
      </c>
      <c r="BM87" s="197" t="s">
        <v>720</v>
      </c>
    </row>
    <row r="88" s="2" customFormat="1">
      <c r="A88" s="39"/>
      <c r="B88" s="40"/>
      <c r="C88" s="41"/>
      <c r="D88" s="199" t="s">
        <v>155</v>
      </c>
      <c r="E88" s="41"/>
      <c r="F88" s="200" t="s">
        <v>168</v>
      </c>
      <c r="G88" s="41"/>
      <c r="H88" s="41"/>
      <c r="I88" s="201"/>
      <c r="J88" s="41"/>
      <c r="K88" s="41"/>
      <c r="L88" s="45"/>
      <c r="M88" s="202"/>
      <c r="N88" s="203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155</v>
      </c>
      <c r="AU88" s="18" t="s">
        <v>73</v>
      </c>
    </row>
    <row r="89" s="2" customFormat="1">
      <c r="A89" s="39"/>
      <c r="B89" s="40"/>
      <c r="C89" s="41"/>
      <c r="D89" s="204" t="s">
        <v>162</v>
      </c>
      <c r="E89" s="41"/>
      <c r="F89" s="205" t="s">
        <v>169</v>
      </c>
      <c r="G89" s="41"/>
      <c r="H89" s="41"/>
      <c r="I89" s="201"/>
      <c r="J89" s="41"/>
      <c r="K89" s="41"/>
      <c r="L89" s="45"/>
      <c r="M89" s="202"/>
      <c r="N89" s="203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162</v>
      </c>
      <c r="AU89" s="18" t="s">
        <v>73</v>
      </c>
    </row>
    <row r="90" s="10" customFormat="1">
      <c r="A90" s="10"/>
      <c r="B90" s="206"/>
      <c r="C90" s="207"/>
      <c r="D90" s="199" t="s">
        <v>181</v>
      </c>
      <c r="E90" s="208" t="s">
        <v>19</v>
      </c>
      <c r="F90" s="209" t="s">
        <v>718</v>
      </c>
      <c r="G90" s="207"/>
      <c r="H90" s="210">
        <v>43023</v>
      </c>
      <c r="I90" s="211"/>
      <c r="J90" s="207"/>
      <c r="K90" s="207"/>
      <c r="L90" s="212"/>
      <c r="M90" s="213"/>
      <c r="N90" s="214"/>
      <c r="O90" s="214"/>
      <c r="P90" s="214"/>
      <c r="Q90" s="214"/>
      <c r="R90" s="214"/>
      <c r="S90" s="214"/>
      <c r="T90" s="215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T90" s="216" t="s">
        <v>181</v>
      </c>
      <c r="AU90" s="216" t="s">
        <v>73</v>
      </c>
      <c r="AV90" s="10" t="s">
        <v>82</v>
      </c>
      <c r="AW90" s="10" t="s">
        <v>35</v>
      </c>
      <c r="AX90" s="10" t="s">
        <v>80</v>
      </c>
      <c r="AY90" s="216" t="s">
        <v>153</v>
      </c>
    </row>
    <row r="91" s="2" customFormat="1" ht="21.75" customHeight="1">
      <c r="A91" s="39"/>
      <c r="B91" s="40"/>
      <c r="C91" s="186" t="s">
        <v>152</v>
      </c>
      <c r="D91" s="186" t="s">
        <v>148</v>
      </c>
      <c r="E91" s="187" t="s">
        <v>170</v>
      </c>
      <c r="F91" s="188" t="s">
        <v>171</v>
      </c>
      <c r="G91" s="189" t="s">
        <v>151</v>
      </c>
      <c r="H91" s="190">
        <v>43023</v>
      </c>
      <c r="I91" s="191"/>
      <c r="J91" s="192">
        <f>ROUND(I91*H91,2)</f>
        <v>0</v>
      </c>
      <c r="K91" s="188" t="s">
        <v>159</v>
      </c>
      <c r="L91" s="45"/>
      <c r="M91" s="193" t="s">
        <v>19</v>
      </c>
      <c r="N91" s="194" t="s">
        <v>44</v>
      </c>
      <c r="O91" s="85"/>
      <c r="P91" s="195">
        <f>O91*H91</f>
        <v>0</v>
      </c>
      <c r="Q91" s="195">
        <v>0</v>
      </c>
      <c r="R91" s="195">
        <f>Q91*H91</f>
        <v>0</v>
      </c>
      <c r="S91" s="195">
        <v>0</v>
      </c>
      <c r="T91" s="196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197" t="s">
        <v>152</v>
      </c>
      <c r="AT91" s="197" t="s">
        <v>148</v>
      </c>
      <c r="AU91" s="197" t="s">
        <v>73</v>
      </c>
      <c r="AY91" s="18" t="s">
        <v>153</v>
      </c>
      <c r="BE91" s="198">
        <f>IF(N91="základní",J91,0)</f>
        <v>0</v>
      </c>
      <c r="BF91" s="198">
        <f>IF(N91="snížená",J91,0)</f>
        <v>0</v>
      </c>
      <c r="BG91" s="198">
        <f>IF(N91="zákl. přenesená",J91,0)</f>
        <v>0</v>
      </c>
      <c r="BH91" s="198">
        <f>IF(N91="sníž. přenesená",J91,0)</f>
        <v>0</v>
      </c>
      <c r="BI91" s="198">
        <f>IF(N91="nulová",J91,0)</f>
        <v>0</v>
      </c>
      <c r="BJ91" s="18" t="s">
        <v>80</v>
      </c>
      <c r="BK91" s="198">
        <f>ROUND(I91*H91,2)</f>
        <v>0</v>
      </c>
      <c r="BL91" s="18" t="s">
        <v>152</v>
      </c>
      <c r="BM91" s="197" t="s">
        <v>721</v>
      </c>
    </row>
    <row r="92" s="2" customFormat="1">
      <c r="A92" s="39"/>
      <c r="B92" s="40"/>
      <c r="C92" s="41"/>
      <c r="D92" s="199" t="s">
        <v>155</v>
      </c>
      <c r="E92" s="41"/>
      <c r="F92" s="200" t="s">
        <v>173</v>
      </c>
      <c r="G92" s="41"/>
      <c r="H92" s="41"/>
      <c r="I92" s="201"/>
      <c r="J92" s="41"/>
      <c r="K92" s="41"/>
      <c r="L92" s="45"/>
      <c r="M92" s="202"/>
      <c r="N92" s="203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155</v>
      </c>
      <c r="AU92" s="18" t="s">
        <v>73</v>
      </c>
    </row>
    <row r="93" s="2" customFormat="1">
      <c r="A93" s="39"/>
      <c r="B93" s="40"/>
      <c r="C93" s="41"/>
      <c r="D93" s="204" t="s">
        <v>162</v>
      </c>
      <c r="E93" s="41"/>
      <c r="F93" s="205" t="s">
        <v>174</v>
      </c>
      <c r="G93" s="41"/>
      <c r="H93" s="41"/>
      <c r="I93" s="201"/>
      <c r="J93" s="41"/>
      <c r="K93" s="41"/>
      <c r="L93" s="45"/>
      <c r="M93" s="202"/>
      <c r="N93" s="203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162</v>
      </c>
      <c r="AU93" s="18" t="s">
        <v>73</v>
      </c>
    </row>
    <row r="94" s="10" customFormat="1">
      <c r="A94" s="10"/>
      <c r="B94" s="206"/>
      <c r="C94" s="207"/>
      <c r="D94" s="199" t="s">
        <v>181</v>
      </c>
      <c r="E94" s="208" t="s">
        <v>19</v>
      </c>
      <c r="F94" s="209" t="s">
        <v>718</v>
      </c>
      <c r="G94" s="207"/>
      <c r="H94" s="210">
        <v>43023</v>
      </c>
      <c r="I94" s="211"/>
      <c r="J94" s="207"/>
      <c r="K94" s="207"/>
      <c r="L94" s="212"/>
      <c r="M94" s="213"/>
      <c r="N94" s="214"/>
      <c r="O94" s="214"/>
      <c r="P94" s="214"/>
      <c r="Q94" s="214"/>
      <c r="R94" s="214"/>
      <c r="S94" s="214"/>
      <c r="T94" s="215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T94" s="216" t="s">
        <v>181</v>
      </c>
      <c r="AU94" s="216" t="s">
        <v>73</v>
      </c>
      <c r="AV94" s="10" t="s">
        <v>82</v>
      </c>
      <c r="AW94" s="10" t="s">
        <v>35</v>
      </c>
      <c r="AX94" s="10" t="s">
        <v>80</v>
      </c>
      <c r="AY94" s="216" t="s">
        <v>153</v>
      </c>
    </row>
    <row r="95" s="2" customFormat="1" ht="24.15" customHeight="1">
      <c r="A95" s="39"/>
      <c r="B95" s="40"/>
      <c r="C95" s="186" t="s">
        <v>175</v>
      </c>
      <c r="D95" s="186" t="s">
        <v>148</v>
      </c>
      <c r="E95" s="187" t="s">
        <v>176</v>
      </c>
      <c r="F95" s="188" t="s">
        <v>177</v>
      </c>
      <c r="G95" s="189" t="s">
        <v>151</v>
      </c>
      <c r="H95" s="190">
        <v>43023</v>
      </c>
      <c r="I95" s="191"/>
      <c r="J95" s="192">
        <f>ROUND(I95*H95,2)</f>
        <v>0</v>
      </c>
      <c r="K95" s="188" t="s">
        <v>159</v>
      </c>
      <c r="L95" s="45"/>
      <c r="M95" s="193" t="s">
        <v>19</v>
      </c>
      <c r="N95" s="194" t="s">
        <v>44</v>
      </c>
      <c r="O95" s="85"/>
      <c r="P95" s="195">
        <f>O95*H95</f>
        <v>0</v>
      </c>
      <c r="Q95" s="195">
        <v>0</v>
      </c>
      <c r="R95" s="195">
        <f>Q95*H95</f>
        <v>0</v>
      </c>
      <c r="S95" s="195">
        <v>0</v>
      </c>
      <c r="T95" s="196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197" t="s">
        <v>152</v>
      </c>
      <c r="AT95" s="197" t="s">
        <v>148</v>
      </c>
      <c r="AU95" s="197" t="s">
        <v>73</v>
      </c>
      <c r="AY95" s="18" t="s">
        <v>153</v>
      </c>
      <c r="BE95" s="198">
        <f>IF(N95="základní",J95,0)</f>
        <v>0</v>
      </c>
      <c r="BF95" s="198">
        <f>IF(N95="snížená",J95,0)</f>
        <v>0</v>
      </c>
      <c r="BG95" s="198">
        <f>IF(N95="zákl. přenesená",J95,0)</f>
        <v>0</v>
      </c>
      <c r="BH95" s="198">
        <f>IF(N95="sníž. přenesená",J95,0)</f>
        <v>0</v>
      </c>
      <c r="BI95" s="198">
        <f>IF(N95="nulová",J95,0)</f>
        <v>0</v>
      </c>
      <c r="BJ95" s="18" t="s">
        <v>80</v>
      </c>
      <c r="BK95" s="198">
        <f>ROUND(I95*H95,2)</f>
        <v>0</v>
      </c>
      <c r="BL95" s="18" t="s">
        <v>152</v>
      </c>
      <c r="BM95" s="197" t="s">
        <v>722</v>
      </c>
    </row>
    <row r="96" s="2" customFormat="1">
      <c r="A96" s="39"/>
      <c r="B96" s="40"/>
      <c r="C96" s="41"/>
      <c r="D96" s="199" t="s">
        <v>155</v>
      </c>
      <c r="E96" s="41"/>
      <c r="F96" s="200" t="s">
        <v>179</v>
      </c>
      <c r="G96" s="41"/>
      <c r="H96" s="41"/>
      <c r="I96" s="201"/>
      <c r="J96" s="41"/>
      <c r="K96" s="41"/>
      <c r="L96" s="45"/>
      <c r="M96" s="202"/>
      <c r="N96" s="203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155</v>
      </c>
      <c r="AU96" s="18" t="s">
        <v>73</v>
      </c>
    </row>
    <row r="97" s="2" customFormat="1">
      <c r="A97" s="39"/>
      <c r="B97" s="40"/>
      <c r="C97" s="41"/>
      <c r="D97" s="204" t="s">
        <v>162</v>
      </c>
      <c r="E97" s="41"/>
      <c r="F97" s="205" t="s">
        <v>180</v>
      </c>
      <c r="G97" s="41"/>
      <c r="H97" s="41"/>
      <c r="I97" s="201"/>
      <c r="J97" s="41"/>
      <c r="K97" s="41"/>
      <c r="L97" s="45"/>
      <c r="M97" s="202"/>
      <c r="N97" s="203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162</v>
      </c>
      <c r="AU97" s="18" t="s">
        <v>73</v>
      </c>
    </row>
    <row r="98" s="10" customFormat="1">
      <c r="A98" s="10"/>
      <c r="B98" s="206"/>
      <c r="C98" s="207"/>
      <c r="D98" s="199" t="s">
        <v>181</v>
      </c>
      <c r="E98" s="208" t="s">
        <v>19</v>
      </c>
      <c r="F98" s="209" t="s">
        <v>723</v>
      </c>
      <c r="G98" s="207"/>
      <c r="H98" s="210">
        <v>43023</v>
      </c>
      <c r="I98" s="211"/>
      <c r="J98" s="207"/>
      <c r="K98" s="207"/>
      <c r="L98" s="212"/>
      <c r="M98" s="213"/>
      <c r="N98" s="214"/>
      <c r="O98" s="214"/>
      <c r="P98" s="214"/>
      <c r="Q98" s="214"/>
      <c r="R98" s="214"/>
      <c r="S98" s="214"/>
      <c r="T98" s="215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T98" s="216" t="s">
        <v>181</v>
      </c>
      <c r="AU98" s="216" t="s">
        <v>73</v>
      </c>
      <c r="AV98" s="10" t="s">
        <v>82</v>
      </c>
      <c r="AW98" s="10" t="s">
        <v>35</v>
      </c>
      <c r="AX98" s="10" t="s">
        <v>80</v>
      </c>
      <c r="AY98" s="216" t="s">
        <v>153</v>
      </c>
    </row>
    <row r="99" s="2" customFormat="1" ht="16.5" customHeight="1">
      <c r="A99" s="39"/>
      <c r="B99" s="40"/>
      <c r="C99" s="217" t="s">
        <v>183</v>
      </c>
      <c r="D99" s="217" t="s">
        <v>184</v>
      </c>
      <c r="E99" s="218" t="s">
        <v>185</v>
      </c>
      <c r="F99" s="219" t="s">
        <v>186</v>
      </c>
      <c r="G99" s="220" t="s">
        <v>187</v>
      </c>
      <c r="H99" s="221">
        <v>32.424999999999997</v>
      </c>
      <c r="I99" s="222"/>
      <c r="J99" s="223">
        <f>ROUND(I99*H99,2)</f>
        <v>0</v>
      </c>
      <c r="K99" s="219" t="s">
        <v>159</v>
      </c>
      <c r="L99" s="224"/>
      <c r="M99" s="225" t="s">
        <v>19</v>
      </c>
      <c r="N99" s="226" t="s">
        <v>44</v>
      </c>
      <c r="O99" s="85"/>
      <c r="P99" s="195">
        <f>O99*H99</f>
        <v>0</v>
      </c>
      <c r="Q99" s="195">
        <v>0.001</v>
      </c>
      <c r="R99" s="195">
        <f>Q99*H99</f>
        <v>0.032424999999999995</v>
      </c>
      <c r="S99" s="195">
        <v>0</v>
      </c>
      <c r="T99" s="196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197" t="s">
        <v>188</v>
      </c>
      <c r="AT99" s="197" t="s">
        <v>184</v>
      </c>
      <c r="AU99" s="197" t="s">
        <v>73</v>
      </c>
      <c r="AY99" s="18" t="s">
        <v>153</v>
      </c>
      <c r="BE99" s="198">
        <f>IF(N99="základní",J99,0)</f>
        <v>0</v>
      </c>
      <c r="BF99" s="198">
        <f>IF(N99="snížená",J99,0)</f>
        <v>0</v>
      </c>
      <c r="BG99" s="198">
        <f>IF(N99="zákl. přenesená",J99,0)</f>
        <v>0</v>
      </c>
      <c r="BH99" s="198">
        <f>IF(N99="sníž. přenesená",J99,0)</f>
        <v>0</v>
      </c>
      <c r="BI99" s="198">
        <f>IF(N99="nulová",J99,0)</f>
        <v>0</v>
      </c>
      <c r="BJ99" s="18" t="s">
        <v>80</v>
      </c>
      <c r="BK99" s="198">
        <f>ROUND(I99*H99,2)</f>
        <v>0</v>
      </c>
      <c r="BL99" s="18" t="s">
        <v>152</v>
      </c>
      <c r="BM99" s="197" t="s">
        <v>724</v>
      </c>
    </row>
    <row r="100" s="2" customFormat="1">
      <c r="A100" s="39"/>
      <c r="B100" s="40"/>
      <c r="C100" s="41"/>
      <c r="D100" s="199" t="s">
        <v>155</v>
      </c>
      <c r="E100" s="41"/>
      <c r="F100" s="200" t="s">
        <v>186</v>
      </c>
      <c r="G100" s="41"/>
      <c r="H100" s="41"/>
      <c r="I100" s="201"/>
      <c r="J100" s="41"/>
      <c r="K100" s="41"/>
      <c r="L100" s="45"/>
      <c r="M100" s="202"/>
      <c r="N100" s="203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155</v>
      </c>
      <c r="AU100" s="18" t="s">
        <v>73</v>
      </c>
    </row>
    <row r="101" s="10" customFormat="1">
      <c r="A101" s="10"/>
      <c r="B101" s="206"/>
      <c r="C101" s="207"/>
      <c r="D101" s="199" t="s">
        <v>181</v>
      </c>
      <c r="E101" s="208" t="s">
        <v>19</v>
      </c>
      <c r="F101" s="209" t="s">
        <v>725</v>
      </c>
      <c r="G101" s="207"/>
      <c r="H101" s="210">
        <v>32.424999999999997</v>
      </c>
      <c r="I101" s="211"/>
      <c r="J101" s="207"/>
      <c r="K101" s="207"/>
      <c r="L101" s="212"/>
      <c r="M101" s="213"/>
      <c r="N101" s="214"/>
      <c r="O101" s="214"/>
      <c r="P101" s="214"/>
      <c r="Q101" s="214"/>
      <c r="R101" s="214"/>
      <c r="S101" s="214"/>
      <c r="T101" s="215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T101" s="216" t="s">
        <v>181</v>
      </c>
      <c r="AU101" s="216" t="s">
        <v>73</v>
      </c>
      <c r="AV101" s="10" t="s">
        <v>82</v>
      </c>
      <c r="AW101" s="10" t="s">
        <v>35</v>
      </c>
      <c r="AX101" s="10" t="s">
        <v>80</v>
      </c>
      <c r="AY101" s="216" t="s">
        <v>153</v>
      </c>
    </row>
    <row r="102" s="2" customFormat="1" ht="16.5" customHeight="1">
      <c r="A102" s="39"/>
      <c r="B102" s="40"/>
      <c r="C102" s="217" t="s">
        <v>191</v>
      </c>
      <c r="D102" s="217" t="s">
        <v>184</v>
      </c>
      <c r="E102" s="218" t="s">
        <v>726</v>
      </c>
      <c r="F102" s="219" t="s">
        <v>727</v>
      </c>
      <c r="G102" s="220" t="s">
        <v>187</v>
      </c>
      <c r="H102" s="221">
        <v>166.904</v>
      </c>
      <c r="I102" s="222"/>
      <c r="J102" s="223">
        <f>ROUND(I102*H102,2)</f>
        <v>0</v>
      </c>
      <c r="K102" s="219" t="s">
        <v>19</v>
      </c>
      <c r="L102" s="224"/>
      <c r="M102" s="225" t="s">
        <v>19</v>
      </c>
      <c r="N102" s="226" t="s">
        <v>44</v>
      </c>
      <c r="O102" s="85"/>
      <c r="P102" s="195">
        <f>O102*H102</f>
        <v>0</v>
      </c>
      <c r="Q102" s="195">
        <v>0.001</v>
      </c>
      <c r="R102" s="195">
        <f>Q102*H102</f>
        <v>0.166904</v>
      </c>
      <c r="S102" s="195">
        <v>0</v>
      </c>
      <c r="T102" s="196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197" t="s">
        <v>188</v>
      </c>
      <c r="AT102" s="197" t="s">
        <v>184</v>
      </c>
      <c r="AU102" s="197" t="s">
        <v>73</v>
      </c>
      <c r="AY102" s="18" t="s">
        <v>153</v>
      </c>
      <c r="BE102" s="198">
        <f>IF(N102="základní",J102,0)</f>
        <v>0</v>
      </c>
      <c r="BF102" s="198">
        <f>IF(N102="snížená",J102,0)</f>
        <v>0</v>
      </c>
      <c r="BG102" s="198">
        <f>IF(N102="zákl. přenesená",J102,0)</f>
        <v>0</v>
      </c>
      <c r="BH102" s="198">
        <f>IF(N102="sníž. přenesená",J102,0)</f>
        <v>0</v>
      </c>
      <c r="BI102" s="198">
        <f>IF(N102="nulová",J102,0)</f>
        <v>0</v>
      </c>
      <c r="BJ102" s="18" t="s">
        <v>80</v>
      </c>
      <c r="BK102" s="198">
        <f>ROUND(I102*H102,2)</f>
        <v>0</v>
      </c>
      <c r="BL102" s="18" t="s">
        <v>152</v>
      </c>
      <c r="BM102" s="197" t="s">
        <v>728</v>
      </c>
    </row>
    <row r="103" s="2" customFormat="1">
      <c r="A103" s="39"/>
      <c r="B103" s="40"/>
      <c r="C103" s="41"/>
      <c r="D103" s="199" t="s">
        <v>155</v>
      </c>
      <c r="E103" s="41"/>
      <c r="F103" s="200" t="s">
        <v>727</v>
      </c>
      <c r="G103" s="41"/>
      <c r="H103" s="41"/>
      <c r="I103" s="201"/>
      <c r="J103" s="41"/>
      <c r="K103" s="41"/>
      <c r="L103" s="45"/>
      <c r="M103" s="202"/>
      <c r="N103" s="203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155</v>
      </c>
      <c r="AU103" s="18" t="s">
        <v>73</v>
      </c>
    </row>
    <row r="104" s="10" customFormat="1">
      <c r="A104" s="10"/>
      <c r="B104" s="206"/>
      <c r="C104" s="207"/>
      <c r="D104" s="199" t="s">
        <v>181</v>
      </c>
      <c r="E104" s="208" t="s">
        <v>19</v>
      </c>
      <c r="F104" s="209" t="s">
        <v>729</v>
      </c>
      <c r="G104" s="207"/>
      <c r="H104" s="210">
        <v>166.904</v>
      </c>
      <c r="I104" s="211"/>
      <c r="J104" s="207"/>
      <c r="K104" s="207"/>
      <c r="L104" s="212"/>
      <c r="M104" s="213"/>
      <c r="N104" s="214"/>
      <c r="O104" s="214"/>
      <c r="P104" s="214"/>
      <c r="Q104" s="214"/>
      <c r="R104" s="214"/>
      <c r="S104" s="214"/>
      <c r="T104" s="215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T104" s="216" t="s">
        <v>181</v>
      </c>
      <c r="AU104" s="216" t="s">
        <v>73</v>
      </c>
      <c r="AV104" s="10" t="s">
        <v>82</v>
      </c>
      <c r="AW104" s="10" t="s">
        <v>35</v>
      </c>
      <c r="AX104" s="10" t="s">
        <v>80</v>
      </c>
      <c r="AY104" s="216" t="s">
        <v>153</v>
      </c>
    </row>
    <row r="105" s="14" customFormat="1">
      <c r="A105" s="14"/>
      <c r="B105" s="261"/>
      <c r="C105" s="262"/>
      <c r="D105" s="199" t="s">
        <v>181</v>
      </c>
      <c r="E105" s="263" t="s">
        <v>19</v>
      </c>
      <c r="F105" s="264" t="s">
        <v>730</v>
      </c>
      <c r="G105" s="262"/>
      <c r="H105" s="263" t="s">
        <v>19</v>
      </c>
      <c r="I105" s="265"/>
      <c r="J105" s="262"/>
      <c r="K105" s="262"/>
      <c r="L105" s="266"/>
      <c r="M105" s="267"/>
      <c r="N105" s="268"/>
      <c r="O105" s="268"/>
      <c r="P105" s="268"/>
      <c r="Q105" s="268"/>
      <c r="R105" s="268"/>
      <c r="S105" s="268"/>
      <c r="T105" s="269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70" t="s">
        <v>181</v>
      </c>
      <c r="AU105" s="270" t="s">
        <v>73</v>
      </c>
      <c r="AV105" s="14" t="s">
        <v>80</v>
      </c>
      <c r="AW105" s="14" t="s">
        <v>35</v>
      </c>
      <c r="AX105" s="14" t="s">
        <v>73</v>
      </c>
      <c r="AY105" s="270" t="s">
        <v>153</v>
      </c>
    </row>
    <row r="106" s="2" customFormat="1" ht="24.15" customHeight="1">
      <c r="A106" s="39"/>
      <c r="B106" s="40"/>
      <c r="C106" s="186" t="s">
        <v>188</v>
      </c>
      <c r="D106" s="186" t="s">
        <v>148</v>
      </c>
      <c r="E106" s="187" t="s">
        <v>192</v>
      </c>
      <c r="F106" s="188" t="s">
        <v>193</v>
      </c>
      <c r="G106" s="189" t="s">
        <v>194</v>
      </c>
      <c r="H106" s="190">
        <v>0.13</v>
      </c>
      <c r="I106" s="191"/>
      <c r="J106" s="192">
        <f>ROUND(I106*H106,2)</f>
        <v>0</v>
      </c>
      <c r="K106" s="188" t="s">
        <v>159</v>
      </c>
      <c r="L106" s="45"/>
      <c r="M106" s="193" t="s">
        <v>19</v>
      </c>
      <c r="N106" s="194" t="s">
        <v>44</v>
      </c>
      <c r="O106" s="85"/>
      <c r="P106" s="195">
        <f>O106*H106</f>
        <v>0</v>
      </c>
      <c r="Q106" s="195">
        <v>0</v>
      </c>
      <c r="R106" s="195">
        <f>Q106*H106</f>
        <v>0</v>
      </c>
      <c r="S106" s="195">
        <v>0</v>
      </c>
      <c r="T106" s="196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197" t="s">
        <v>152</v>
      </c>
      <c r="AT106" s="197" t="s">
        <v>148</v>
      </c>
      <c r="AU106" s="197" t="s">
        <v>73</v>
      </c>
      <c r="AY106" s="18" t="s">
        <v>153</v>
      </c>
      <c r="BE106" s="198">
        <f>IF(N106="základní",J106,0)</f>
        <v>0</v>
      </c>
      <c r="BF106" s="198">
        <f>IF(N106="snížená",J106,0)</f>
        <v>0</v>
      </c>
      <c r="BG106" s="198">
        <f>IF(N106="zákl. přenesená",J106,0)</f>
        <v>0</v>
      </c>
      <c r="BH106" s="198">
        <f>IF(N106="sníž. přenesená",J106,0)</f>
        <v>0</v>
      </c>
      <c r="BI106" s="198">
        <f>IF(N106="nulová",J106,0)</f>
        <v>0</v>
      </c>
      <c r="BJ106" s="18" t="s">
        <v>80</v>
      </c>
      <c r="BK106" s="198">
        <f>ROUND(I106*H106,2)</f>
        <v>0</v>
      </c>
      <c r="BL106" s="18" t="s">
        <v>152</v>
      </c>
      <c r="BM106" s="197" t="s">
        <v>731</v>
      </c>
    </row>
    <row r="107" s="2" customFormat="1">
      <c r="A107" s="39"/>
      <c r="B107" s="40"/>
      <c r="C107" s="41"/>
      <c r="D107" s="199" t="s">
        <v>155</v>
      </c>
      <c r="E107" s="41"/>
      <c r="F107" s="200" t="s">
        <v>196</v>
      </c>
      <c r="G107" s="41"/>
      <c r="H107" s="41"/>
      <c r="I107" s="201"/>
      <c r="J107" s="41"/>
      <c r="K107" s="41"/>
      <c r="L107" s="45"/>
      <c r="M107" s="202"/>
      <c r="N107" s="203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155</v>
      </c>
      <c r="AU107" s="18" t="s">
        <v>73</v>
      </c>
    </row>
    <row r="108" s="2" customFormat="1">
      <c r="A108" s="39"/>
      <c r="B108" s="40"/>
      <c r="C108" s="41"/>
      <c r="D108" s="204" t="s">
        <v>162</v>
      </c>
      <c r="E108" s="41"/>
      <c r="F108" s="205" t="s">
        <v>197</v>
      </c>
      <c r="G108" s="41"/>
      <c r="H108" s="41"/>
      <c r="I108" s="201"/>
      <c r="J108" s="41"/>
      <c r="K108" s="41"/>
      <c r="L108" s="45"/>
      <c r="M108" s="202"/>
      <c r="N108" s="203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162</v>
      </c>
      <c r="AU108" s="18" t="s">
        <v>73</v>
      </c>
    </row>
    <row r="109" s="10" customFormat="1">
      <c r="A109" s="10"/>
      <c r="B109" s="206"/>
      <c r="C109" s="207"/>
      <c r="D109" s="199" t="s">
        <v>181</v>
      </c>
      <c r="E109" s="208" t="s">
        <v>19</v>
      </c>
      <c r="F109" s="209" t="s">
        <v>732</v>
      </c>
      <c r="G109" s="207"/>
      <c r="H109" s="210">
        <v>0.13</v>
      </c>
      <c r="I109" s="211"/>
      <c r="J109" s="207"/>
      <c r="K109" s="207"/>
      <c r="L109" s="212"/>
      <c r="M109" s="213"/>
      <c r="N109" s="214"/>
      <c r="O109" s="214"/>
      <c r="P109" s="214"/>
      <c r="Q109" s="214"/>
      <c r="R109" s="214"/>
      <c r="S109" s="214"/>
      <c r="T109" s="215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T109" s="216" t="s">
        <v>181</v>
      </c>
      <c r="AU109" s="216" t="s">
        <v>73</v>
      </c>
      <c r="AV109" s="10" t="s">
        <v>82</v>
      </c>
      <c r="AW109" s="10" t="s">
        <v>35</v>
      </c>
      <c r="AX109" s="10" t="s">
        <v>80</v>
      </c>
      <c r="AY109" s="216" t="s">
        <v>153</v>
      </c>
    </row>
    <row r="110" s="2" customFormat="1" ht="24.15" customHeight="1">
      <c r="A110" s="39"/>
      <c r="B110" s="40"/>
      <c r="C110" s="217" t="s">
        <v>204</v>
      </c>
      <c r="D110" s="217" t="s">
        <v>184</v>
      </c>
      <c r="E110" s="218" t="s">
        <v>199</v>
      </c>
      <c r="F110" s="219" t="s">
        <v>200</v>
      </c>
      <c r="G110" s="220" t="s">
        <v>187</v>
      </c>
      <c r="H110" s="221">
        <v>129.69999999999999</v>
      </c>
      <c r="I110" s="222"/>
      <c r="J110" s="223">
        <f>ROUND(I110*H110,2)</f>
        <v>0</v>
      </c>
      <c r="K110" s="219" t="s">
        <v>19</v>
      </c>
      <c r="L110" s="224"/>
      <c r="M110" s="225" t="s">
        <v>19</v>
      </c>
      <c r="N110" s="226" t="s">
        <v>44</v>
      </c>
      <c r="O110" s="85"/>
      <c r="P110" s="195">
        <f>O110*H110</f>
        <v>0</v>
      </c>
      <c r="Q110" s="195">
        <v>0.001</v>
      </c>
      <c r="R110" s="195">
        <f>Q110*H110</f>
        <v>0.12969999999999998</v>
      </c>
      <c r="S110" s="195">
        <v>0</v>
      </c>
      <c r="T110" s="196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197" t="s">
        <v>188</v>
      </c>
      <c r="AT110" s="197" t="s">
        <v>184</v>
      </c>
      <c r="AU110" s="197" t="s">
        <v>73</v>
      </c>
      <c r="AY110" s="18" t="s">
        <v>153</v>
      </c>
      <c r="BE110" s="198">
        <f>IF(N110="základní",J110,0)</f>
        <v>0</v>
      </c>
      <c r="BF110" s="198">
        <f>IF(N110="snížená",J110,0)</f>
        <v>0</v>
      </c>
      <c r="BG110" s="198">
        <f>IF(N110="zákl. přenesená",J110,0)</f>
        <v>0</v>
      </c>
      <c r="BH110" s="198">
        <f>IF(N110="sníž. přenesená",J110,0)</f>
        <v>0</v>
      </c>
      <c r="BI110" s="198">
        <f>IF(N110="nulová",J110,0)</f>
        <v>0</v>
      </c>
      <c r="BJ110" s="18" t="s">
        <v>80</v>
      </c>
      <c r="BK110" s="198">
        <f>ROUND(I110*H110,2)</f>
        <v>0</v>
      </c>
      <c r="BL110" s="18" t="s">
        <v>152</v>
      </c>
      <c r="BM110" s="197" t="s">
        <v>733</v>
      </c>
    </row>
    <row r="111" s="2" customFormat="1">
      <c r="A111" s="39"/>
      <c r="B111" s="40"/>
      <c r="C111" s="41"/>
      <c r="D111" s="199" t="s">
        <v>155</v>
      </c>
      <c r="E111" s="41"/>
      <c r="F111" s="200" t="s">
        <v>202</v>
      </c>
      <c r="G111" s="41"/>
      <c r="H111" s="41"/>
      <c r="I111" s="201"/>
      <c r="J111" s="41"/>
      <c r="K111" s="41"/>
      <c r="L111" s="45"/>
      <c r="M111" s="202"/>
      <c r="N111" s="203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155</v>
      </c>
      <c r="AU111" s="18" t="s">
        <v>73</v>
      </c>
    </row>
    <row r="112" s="10" customFormat="1">
      <c r="A112" s="10"/>
      <c r="B112" s="206"/>
      <c r="C112" s="207"/>
      <c r="D112" s="199" t="s">
        <v>181</v>
      </c>
      <c r="E112" s="208" t="s">
        <v>19</v>
      </c>
      <c r="F112" s="209" t="s">
        <v>734</v>
      </c>
      <c r="G112" s="207"/>
      <c r="H112" s="210">
        <v>129.69999999999999</v>
      </c>
      <c r="I112" s="211"/>
      <c r="J112" s="207"/>
      <c r="K112" s="207"/>
      <c r="L112" s="212"/>
      <c r="M112" s="213"/>
      <c r="N112" s="214"/>
      <c r="O112" s="214"/>
      <c r="P112" s="214"/>
      <c r="Q112" s="214"/>
      <c r="R112" s="214"/>
      <c r="S112" s="214"/>
      <c r="T112" s="215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T112" s="216" t="s">
        <v>181</v>
      </c>
      <c r="AU112" s="216" t="s">
        <v>73</v>
      </c>
      <c r="AV112" s="10" t="s">
        <v>82</v>
      </c>
      <c r="AW112" s="10" t="s">
        <v>35</v>
      </c>
      <c r="AX112" s="10" t="s">
        <v>80</v>
      </c>
      <c r="AY112" s="216" t="s">
        <v>153</v>
      </c>
    </row>
    <row r="113" s="2" customFormat="1" ht="33" customHeight="1">
      <c r="A113" s="39"/>
      <c r="B113" s="40"/>
      <c r="C113" s="186" t="s">
        <v>212</v>
      </c>
      <c r="D113" s="186" t="s">
        <v>148</v>
      </c>
      <c r="E113" s="187" t="s">
        <v>205</v>
      </c>
      <c r="F113" s="188" t="s">
        <v>206</v>
      </c>
      <c r="G113" s="189" t="s">
        <v>207</v>
      </c>
      <c r="H113" s="190">
        <v>319</v>
      </c>
      <c r="I113" s="191"/>
      <c r="J113" s="192">
        <f>ROUND(I113*H113,2)</f>
        <v>0</v>
      </c>
      <c r="K113" s="188" t="s">
        <v>159</v>
      </c>
      <c r="L113" s="45"/>
      <c r="M113" s="193" t="s">
        <v>19</v>
      </c>
      <c r="N113" s="194" t="s">
        <v>44</v>
      </c>
      <c r="O113" s="85"/>
      <c r="P113" s="195">
        <f>O113*H113</f>
        <v>0</v>
      </c>
      <c r="Q113" s="195">
        <v>0</v>
      </c>
      <c r="R113" s="195">
        <f>Q113*H113</f>
        <v>0</v>
      </c>
      <c r="S113" s="195">
        <v>0</v>
      </c>
      <c r="T113" s="196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197" t="s">
        <v>152</v>
      </c>
      <c r="AT113" s="197" t="s">
        <v>148</v>
      </c>
      <c r="AU113" s="197" t="s">
        <v>73</v>
      </c>
      <c r="AY113" s="18" t="s">
        <v>153</v>
      </c>
      <c r="BE113" s="198">
        <f>IF(N113="základní",J113,0)</f>
        <v>0</v>
      </c>
      <c r="BF113" s="198">
        <f>IF(N113="snížená",J113,0)</f>
        <v>0</v>
      </c>
      <c r="BG113" s="198">
        <f>IF(N113="zákl. přenesená",J113,0)</f>
        <v>0</v>
      </c>
      <c r="BH113" s="198">
        <f>IF(N113="sníž. přenesená",J113,0)</f>
        <v>0</v>
      </c>
      <c r="BI113" s="198">
        <f>IF(N113="nulová",J113,0)</f>
        <v>0</v>
      </c>
      <c r="BJ113" s="18" t="s">
        <v>80</v>
      </c>
      <c r="BK113" s="198">
        <f>ROUND(I113*H113,2)</f>
        <v>0</v>
      </c>
      <c r="BL113" s="18" t="s">
        <v>152</v>
      </c>
      <c r="BM113" s="197" t="s">
        <v>735</v>
      </c>
    </row>
    <row r="114" s="2" customFormat="1">
      <c r="A114" s="39"/>
      <c r="B114" s="40"/>
      <c r="C114" s="41"/>
      <c r="D114" s="199" t="s">
        <v>155</v>
      </c>
      <c r="E114" s="41"/>
      <c r="F114" s="200" t="s">
        <v>209</v>
      </c>
      <c r="G114" s="41"/>
      <c r="H114" s="41"/>
      <c r="I114" s="201"/>
      <c r="J114" s="41"/>
      <c r="K114" s="41"/>
      <c r="L114" s="45"/>
      <c r="M114" s="202"/>
      <c r="N114" s="203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155</v>
      </c>
      <c r="AU114" s="18" t="s">
        <v>73</v>
      </c>
    </row>
    <row r="115" s="2" customFormat="1">
      <c r="A115" s="39"/>
      <c r="B115" s="40"/>
      <c r="C115" s="41"/>
      <c r="D115" s="204" t="s">
        <v>162</v>
      </c>
      <c r="E115" s="41"/>
      <c r="F115" s="205" t="s">
        <v>210</v>
      </c>
      <c r="G115" s="41"/>
      <c r="H115" s="41"/>
      <c r="I115" s="201"/>
      <c r="J115" s="41"/>
      <c r="K115" s="41"/>
      <c r="L115" s="45"/>
      <c r="M115" s="202"/>
      <c r="N115" s="203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162</v>
      </c>
      <c r="AU115" s="18" t="s">
        <v>73</v>
      </c>
    </row>
    <row r="116" s="10" customFormat="1">
      <c r="A116" s="10"/>
      <c r="B116" s="206"/>
      <c r="C116" s="207"/>
      <c r="D116" s="199" t="s">
        <v>181</v>
      </c>
      <c r="E116" s="208" t="s">
        <v>19</v>
      </c>
      <c r="F116" s="209" t="s">
        <v>736</v>
      </c>
      <c r="G116" s="207"/>
      <c r="H116" s="210">
        <v>319</v>
      </c>
      <c r="I116" s="211"/>
      <c r="J116" s="207"/>
      <c r="K116" s="207"/>
      <c r="L116" s="212"/>
      <c r="M116" s="213"/>
      <c r="N116" s="214"/>
      <c r="O116" s="214"/>
      <c r="P116" s="214"/>
      <c r="Q116" s="214"/>
      <c r="R116" s="214"/>
      <c r="S116" s="214"/>
      <c r="T116" s="215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T116" s="216" t="s">
        <v>181</v>
      </c>
      <c r="AU116" s="216" t="s">
        <v>73</v>
      </c>
      <c r="AV116" s="10" t="s">
        <v>82</v>
      </c>
      <c r="AW116" s="10" t="s">
        <v>35</v>
      </c>
      <c r="AX116" s="10" t="s">
        <v>80</v>
      </c>
      <c r="AY116" s="216" t="s">
        <v>153</v>
      </c>
    </row>
    <row r="117" s="2" customFormat="1" ht="24.15" customHeight="1">
      <c r="A117" s="39"/>
      <c r="B117" s="40"/>
      <c r="C117" s="186" t="s">
        <v>219</v>
      </c>
      <c r="D117" s="186" t="s">
        <v>148</v>
      </c>
      <c r="E117" s="187" t="s">
        <v>220</v>
      </c>
      <c r="F117" s="188" t="s">
        <v>221</v>
      </c>
      <c r="G117" s="189" t="s">
        <v>194</v>
      </c>
      <c r="H117" s="190">
        <v>0.016</v>
      </c>
      <c r="I117" s="191"/>
      <c r="J117" s="192">
        <f>ROUND(I117*H117,2)</f>
        <v>0</v>
      </c>
      <c r="K117" s="188" t="s">
        <v>159</v>
      </c>
      <c r="L117" s="45"/>
      <c r="M117" s="193" t="s">
        <v>19</v>
      </c>
      <c r="N117" s="194" t="s">
        <v>44</v>
      </c>
      <c r="O117" s="85"/>
      <c r="P117" s="195">
        <f>O117*H117</f>
        <v>0</v>
      </c>
      <c r="Q117" s="195">
        <v>0</v>
      </c>
      <c r="R117" s="195">
        <f>Q117*H117</f>
        <v>0</v>
      </c>
      <c r="S117" s="195">
        <v>0</v>
      </c>
      <c r="T117" s="196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197" t="s">
        <v>152</v>
      </c>
      <c r="AT117" s="197" t="s">
        <v>148</v>
      </c>
      <c r="AU117" s="197" t="s">
        <v>73</v>
      </c>
      <c r="AY117" s="18" t="s">
        <v>153</v>
      </c>
      <c r="BE117" s="198">
        <f>IF(N117="základní",J117,0)</f>
        <v>0</v>
      </c>
      <c r="BF117" s="198">
        <f>IF(N117="snížená",J117,0)</f>
        <v>0</v>
      </c>
      <c r="BG117" s="198">
        <f>IF(N117="zákl. přenesená",J117,0)</f>
        <v>0</v>
      </c>
      <c r="BH117" s="198">
        <f>IF(N117="sníž. přenesená",J117,0)</f>
        <v>0</v>
      </c>
      <c r="BI117" s="198">
        <f>IF(N117="nulová",J117,0)</f>
        <v>0</v>
      </c>
      <c r="BJ117" s="18" t="s">
        <v>80</v>
      </c>
      <c r="BK117" s="198">
        <f>ROUND(I117*H117,2)</f>
        <v>0</v>
      </c>
      <c r="BL117" s="18" t="s">
        <v>152</v>
      </c>
      <c r="BM117" s="197" t="s">
        <v>737</v>
      </c>
    </row>
    <row r="118" s="2" customFormat="1">
      <c r="A118" s="39"/>
      <c r="B118" s="40"/>
      <c r="C118" s="41"/>
      <c r="D118" s="199" t="s">
        <v>155</v>
      </c>
      <c r="E118" s="41"/>
      <c r="F118" s="200" t="s">
        <v>223</v>
      </c>
      <c r="G118" s="41"/>
      <c r="H118" s="41"/>
      <c r="I118" s="201"/>
      <c r="J118" s="41"/>
      <c r="K118" s="41"/>
      <c r="L118" s="45"/>
      <c r="M118" s="202"/>
      <c r="N118" s="203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155</v>
      </c>
      <c r="AU118" s="18" t="s">
        <v>73</v>
      </c>
    </row>
    <row r="119" s="2" customFormat="1">
      <c r="A119" s="39"/>
      <c r="B119" s="40"/>
      <c r="C119" s="41"/>
      <c r="D119" s="204" t="s">
        <v>162</v>
      </c>
      <c r="E119" s="41"/>
      <c r="F119" s="205" t="s">
        <v>224</v>
      </c>
      <c r="G119" s="41"/>
      <c r="H119" s="41"/>
      <c r="I119" s="201"/>
      <c r="J119" s="41"/>
      <c r="K119" s="41"/>
      <c r="L119" s="45"/>
      <c r="M119" s="202"/>
      <c r="N119" s="203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162</v>
      </c>
      <c r="AU119" s="18" t="s">
        <v>73</v>
      </c>
    </row>
    <row r="120" s="10" customFormat="1">
      <c r="A120" s="10"/>
      <c r="B120" s="206"/>
      <c r="C120" s="207"/>
      <c r="D120" s="199" t="s">
        <v>181</v>
      </c>
      <c r="E120" s="208" t="s">
        <v>19</v>
      </c>
      <c r="F120" s="209" t="s">
        <v>738</v>
      </c>
      <c r="G120" s="207"/>
      <c r="H120" s="210">
        <v>0.016</v>
      </c>
      <c r="I120" s="211"/>
      <c r="J120" s="207"/>
      <c r="K120" s="207"/>
      <c r="L120" s="212"/>
      <c r="M120" s="213"/>
      <c r="N120" s="214"/>
      <c r="O120" s="214"/>
      <c r="P120" s="214"/>
      <c r="Q120" s="214"/>
      <c r="R120" s="214"/>
      <c r="S120" s="214"/>
      <c r="T120" s="215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T120" s="216" t="s">
        <v>181</v>
      </c>
      <c r="AU120" s="216" t="s">
        <v>73</v>
      </c>
      <c r="AV120" s="10" t="s">
        <v>82</v>
      </c>
      <c r="AW120" s="10" t="s">
        <v>35</v>
      </c>
      <c r="AX120" s="10" t="s">
        <v>80</v>
      </c>
      <c r="AY120" s="216" t="s">
        <v>153</v>
      </c>
    </row>
    <row r="121" s="2" customFormat="1" ht="16.5" customHeight="1">
      <c r="A121" s="39"/>
      <c r="B121" s="40"/>
      <c r="C121" s="217" t="s">
        <v>226</v>
      </c>
      <c r="D121" s="217" t="s">
        <v>184</v>
      </c>
      <c r="E121" s="218" t="s">
        <v>227</v>
      </c>
      <c r="F121" s="219" t="s">
        <v>228</v>
      </c>
      <c r="G121" s="220" t="s">
        <v>187</v>
      </c>
      <c r="H121" s="221">
        <v>19.5</v>
      </c>
      <c r="I121" s="222"/>
      <c r="J121" s="223">
        <f>ROUND(I121*H121,2)</f>
        <v>0</v>
      </c>
      <c r="K121" s="219" t="s">
        <v>159</v>
      </c>
      <c r="L121" s="224"/>
      <c r="M121" s="225" t="s">
        <v>19</v>
      </c>
      <c r="N121" s="226" t="s">
        <v>44</v>
      </c>
      <c r="O121" s="85"/>
      <c r="P121" s="195">
        <f>O121*H121</f>
        <v>0</v>
      </c>
      <c r="Q121" s="195">
        <v>0.001</v>
      </c>
      <c r="R121" s="195">
        <f>Q121*H121</f>
        <v>0.0195</v>
      </c>
      <c r="S121" s="195">
        <v>0</v>
      </c>
      <c r="T121" s="196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197" t="s">
        <v>188</v>
      </c>
      <c r="AT121" s="197" t="s">
        <v>184</v>
      </c>
      <c r="AU121" s="197" t="s">
        <v>73</v>
      </c>
      <c r="AY121" s="18" t="s">
        <v>153</v>
      </c>
      <c r="BE121" s="198">
        <f>IF(N121="základní",J121,0)</f>
        <v>0</v>
      </c>
      <c r="BF121" s="198">
        <f>IF(N121="snížená",J121,0)</f>
        <v>0</v>
      </c>
      <c r="BG121" s="198">
        <f>IF(N121="zákl. přenesená",J121,0)</f>
        <v>0</v>
      </c>
      <c r="BH121" s="198">
        <f>IF(N121="sníž. přenesená",J121,0)</f>
        <v>0</v>
      </c>
      <c r="BI121" s="198">
        <f>IF(N121="nulová",J121,0)</f>
        <v>0</v>
      </c>
      <c r="BJ121" s="18" t="s">
        <v>80</v>
      </c>
      <c r="BK121" s="198">
        <f>ROUND(I121*H121,2)</f>
        <v>0</v>
      </c>
      <c r="BL121" s="18" t="s">
        <v>152</v>
      </c>
      <c r="BM121" s="197" t="s">
        <v>739</v>
      </c>
    </row>
    <row r="122" s="2" customFormat="1">
      <c r="A122" s="39"/>
      <c r="B122" s="40"/>
      <c r="C122" s="41"/>
      <c r="D122" s="199" t="s">
        <v>155</v>
      </c>
      <c r="E122" s="41"/>
      <c r="F122" s="200" t="s">
        <v>228</v>
      </c>
      <c r="G122" s="41"/>
      <c r="H122" s="41"/>
      <c r="I122" s="201"/>
      <c r="J122" s="41"/>
      <c r="K122" s="41"/>
      <c r="L122" s="45"/>
      <c r="M122" s="202"/>
      <c r="N122" s="203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155</v>
      </c>
      <c r="AU122" s="18" t="s">
        <v>73</v>
      </c>
    </row>
    <row r="123" s="10" customFormat="1">
      <c r="A123" s="10"/>
      <c r="B123" s="206"/>
      <c r="C123" s="207"/>
      <c r="D123" s="199" t="s">
        <v>181</v>
      </c>
      <c r="E123" s="208" t="s">
        <v>19</v>
      </c>
      <c r="F123" s="209" t="s">
        <v>740</v>
      </c>
      <c r="G123" s="207"/>
      <c r="H123" s="210">
        <v>19.5</v>
      </c>
      <c r="I123" s="211"/>
      <c r="J123" s="207"/>
      <c r="K123" s="207"/>
      <c r="L123" s="212"/>
      <c r="M123" s="213"/>
      <c r="N123" s="214"/>
      <c r="O123" s="214"/>
      <c r="P123" s="214"/>
      <c r="Q123" s="214"/>
      <c r="R123" s="214"/>
      <c r="S123" s="214"/>
      <c r="T123" s="215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T123" s="216" t="s">
        <v>181</v>
      </c>
      <c r="AU123" s="216" t="s">
        <v>73</v>
      </c>
      <c r="AV123" s="10" t="s">
        <v>82</v>
      </c>
      <c r="AW123" s="10" t="s">
        <v>35</v>
      </c>
      <c r="AX123" s="10" t="s">
        <v>80</v>
      </c>
      <c r="AY123" s="216" t="s">
        <v>153</v>
      </c>
    </row>
    <row r="124" s="2" customFormat="1" ht="24.15" customHeight="1">
      <c r="A124" s="39"/>
      <c r="B124" s="40"/>
      <c r="C124" s="186" t="s">
        <v>231</v>
      </c>
      <c r="D124" s="186" t="s">
        <v>148</v>
      </c>
      <c r="E124" s="187" t="s">
        <v>232</v>
      </c>
      <c r="F124" s="188" t="s">
        <v>221</v>
      </c>
      <c r="G124" s="189" t="s">
        <v>194</v>
      </c>
      <c r="H124" s="190">
        <v>0.012</v>
      </c>
      <c r="I124" s="191"/>
      <c r="J124" s="192">
        <f>ROUND(I124*H124,2)</f>
        <v>0</v>
      </c>
      <c r="K124" s="188" t="s">
        <v>19</v>
      </c>
      <c r="L124" s="45"/>
      <c r="M124" s="193" t="s">
        <v>19</v>
      </c>
      <c r="N124" s="194" t="s">
        <v>44</v>
      </c>
      <c r="O124" s="85"/>
      <c r="P124" s="195">
        <f>O124*H124</f>
        <v>0</v>
      </c>
      <c r="Q124" s="195">
        <v>0</v>
      </c>
      <c r="R124" s="195">
        <f>Q124*H124</f>
        <v>0</v>
      </c>
      <c r="S124" s="195">
        <v>0</v>
      </c>
      <c r="T124" s="196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197" t="s">
        <v>152</v>
      </c>
      <c r="AT124" s="197" t="s">
        <v>148</v>
      </c>
      <c r="AU124" s="197" t="s">
        <v>73</v>
      </c>
      <c r="AY124" s="18" t="s">
        <v>153</v>
      </c>
      <c r="BE124" s="198">
        <f>IF(N124="základní",J124,0)</f>
        <v>0</v>
      </c>
      <c r="BF124" s="198">
        <f>IF(N124="snížená",J124,0)</f>
        <v>0</v>
      </c>
      <c r="BG124" s="198">
        <f>IF(N124="zákl. přenesená",J124,0)</f>
        <v>0</v>
      </c>
      <c r="BH124" s="198">
        <f>IF(N124="sníž. přenesená",J124,0)</f>
        <v>0</v>
      </c>
      <c r="BI124" s="198">
        <f>IF(N124="nulová",J124,0)</f>
        <v>0</v>
      </c>
      <c r="BJ124" s="18" t="s">
        <v>80</v>
      </c>
      <c r="BK124" s="198">
        <f>ROUND(I124*H124,2)</f>
        <v>0</v>
      </c>
      <c r="BL124" s="18" t="s">
        <v>152</v>
      </c>
      <c r="BM124" s="197" t="s">
        <v>741</v>
      </c>
    </row>
    <row r="125" s="2" customFormat="1">
      <c r="A125" s="39"/>
      <c r="B125" s="40"/>
      <c r="C125" s="41"/>
      <c r="D125" s="199" t="s">
        <v>155</v>
      </c>
      <c r="E125" s="41"/>
      <c r="F125" s="200" t="s">
        <v>223</v>
      </c>
      <c r="G125" s="41"/>
      <c r="H125" s="41"/>
      <c r="I125" s="201"/>
      <c r="J125" s="41"/>
      <c r="K125" s="41"/>
      <c r="L125" s="45"/>
      <c r="M125" s="202"/>
      <c r="N125" s="203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155</v>
      </c>
      <c r="AU125" s="18" t="s">
        <v>73</v>
      </c>
    </row>
    <row r="126" s="10" customFormat="1">
      <c r="A126" s="10"/>
      <c r="B126" s="206"/>
      <c r="C126" s="207"/>
      <c r="D126" s="199" t="s">
        <v>181</v>
      </c>
      <c r="E126" s="208" t="s">
        <v>19</v>
      </c>
      <c r="F126" s="209" t="s">
        <v>742</v>
      </c>
      <c r="G126" s="207"/>
      <c r="H126" s="210">
        <v>0.012</v>
      </c>
      <c r="I126" s="211"/>
      <c r="J126" s="207"/>
      <c r="K126" s="207"/>
      <c r="L126" s="212"/>
      <c r="M126" s="213"/>
      <c r="N126" s="214"/>
      <c r="O126" s="214"/>
      <c r="P126" s="214"/>
      <c r="Q126" s="214"/>
      <c r="R126" s="214"/>
      <c r="S126" s="214"/>
      <c r="T126" s="215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T126" s="216" t="s">
        <v>181</v>
      </c>
      <c r="AU126" s="216" t="s">
        <v>73</v>
      </c>
      <c r="AV126" s="10" t="s">
        <v>82</v>
      </c>
      <c r="AW126" s="10" t="s">
        <v>35</v>
      </c>
      <c r="AX126" s="10" t="s">
        <v>80</v>
      </c>
      <c r="AY126" s="216" t="s">
        <v>153</v>
      </c>
    </row>
    <row r="127" s="2" customFormat="1" ht="24.15" customHeight="1">
      <c r="A127" s="39"/>
      <c r="B127" s="40"/>
      <c r="C127" s="217" t="s">
        <v>235</v>
      </c>
      <c r="D127" s="217" t="s">
        <v>184</v>
      </c>
      <c r="E127" s="218" t="s">
        <v>236</v>
      </c>
      <c r="F127" s="219" t="s">
        <v>237</v>
      </c>
      <c r="G127" s="220" t="s">
        <v>187</v>
      </c>
      <c r="H127" s="221">
        <v>9.5700000000000003</v>
      </c>
      <c r="I127" s="222"/>
      <c r="J127" s="223">
        <f>ROUND(I127*H127,2)</f>
        <v>0</v>
      </c>
      <c r="K127" s="219" t="s">
        <v>19</v>
      </c>
      <c r="L127" s="224"/>
      <c r="M127" s="225" t="s">
        <v>19</v>
      </c>
      <c r="N127" s="226" t="s">
        <v>44</v>
      </c>
      <c r="O127" s="85"/>
      <c r="P127" s="195">
        <f>O127*H127</f>
        <v>0</v>
      </c>
      <c r="Q127" s="195">
        <v>1</v>
      </c>
      <c r="R127" s="195">
        <f>Q127*H127</f>
        <v>9.5700000000000003</v>
      </c>
      <c r="S127" s="195">
        <v>0</v>
      </c>
      <c r="T127" s="196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197" t="s">
        <v>188</v>
      </c>
      <c r="AT127" s="197" t="s">
        <v>184</v>
      </c>
      <c r="AU127" s="197" t="s">
        <v>73</v>
      </c>
      <c r="AY127" s="18" t="s">
        <v>153</v>
      </c>
      <c r="BE127" s="198">
        <f>IF(N127="základní",J127,0)</f>
        <v>0</v>
      </c>
      <c r="BF127" s="198">
        <f>IF(N127="snížená",J127,0)</f>
        <v>0</v>
      </c>
      <c r="BG127" s="198">
        <f>IF(N127="zákl. přenesená",J127,0)</f>
        <v>0</v>
      </c>
      <c r="BH127" s="198">
        <f>IF(N127="sníž. přenesená",J127,0)</f>
        <v>0</v>
      </c>
      <c r="BI127" s="198">
        <f>IF(N127="nulová",J127,0)</f>
        <v>0</v>
      </c>
      <c r="BJ127" s="18" t="s">
        <v>80</v>
      </c>
      <c r="BK127" s="198">
        <f>ROUND(I127*H127,2)</f>
        <v>0</v>
      </c>
      <c r="BL127" s="18" t="s">
        <v>152</v>
      </c>
      <c r="BM127" s="197" t="s">
        <v>743</v>
      </c>
    </row>
    <row r="128" s="2" customFormat="1">
      <c r="A128" s="39"/>
      <c r="B128" s="40"/>
      <c r="C128" s="41"/>
      <c r="D128" s="199" t="s">
        <v>155</v>
      </c>
      <c r="E128" s="41"/>
      <c r="F128" s="200" t="s">
        <v>239</v>
      </c>
      <c r="G128" s="41"/>
      <c r="H128" s="41"/>
      <c r="I128" s="201"/>
      <c r="J128" s="41"/>
      <c r="K128" s="41"/>
      <c r="L128" s="45"/>
      <c r="M128" s="202"/>
      <c r="N128" s="203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155</v>
      </c>
      <c r="AU128" s="18" t="s">
        <v>73</v>
      </c>
    </row>
    <row r="129" s="10" customFormat="1">
      <c r="A129" s="10"/>
      <c r="B129" s="206"/>
      <c r="C129" s="207"/>
      <c r="D129" s="199" t="s">
        <v>181</v>
      </c>
      <c r="E129" s="208" t="s">
        <v>19</v>
      </c>
      <c r="F129" s="209" t="s">
        <v>744</v>
      </c>
      <c r="G129" s="207"/>
      <c r="H129" s="210">
        <v>9.5700000000000003</v>
      </c>
      <c r="I129" s="211"/>
      <c r="J129" s="207"/>
      <c r="K129" s="207"/>
      <c r="L129" s="212"/>
      <c r="M129" s="213"/>
      <c r="N129" s="214"/>
      <c r="O129" s="214"/>
      <c r="P129" s="214"/>
      <c r="Q129" s="214"/>
      <c r="R129" s="214"/>
      <c r="S129" s="214"/>
      <c r="T129" s="215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T129" s="216" t="s">
        <v>181</v>
      </c>
      <c r="AU129" s="216" t="s">
        <v>73</v>
      </c>
      <c r="AV129" s="10" t="s">
        <v>82</v>
      </c>
      <c r="AW129" s="10" t="s">
        <v>35</v>
      </c>
      <c r="AX129" s="10" t="s">
        <v>80</v>
      </c>
      <c r="AY129" s="216" t="s">
        <v>153</v>
      </c>
    </row>
    <row r="130" s="14" customFormat="1">
      <c r="A130" s="14"/>
      <c r="B130" s="261"/>
      <c r="C130" s="262"/>
      <c r="D130" s="199" t="s">
        <v>181</v>
      </c>
      <c r="E130" s="263" t="s">
        <v>19</v>
      </c>
      <c r="F130" s="264" t="s">
        <v>745</v>
      </c>
      <c r="G130" s="262"/>
      <c r="H130" s="263" t="s">
        <v>19</v>
      </c>
      <c r="I130" s="265"/>
      <c r="J130" s="262"/>
      <c r="K130" s="262"/>
      <c r="L130" s="266"/>
      <c r="M130" s="267"/>
      <c r="N130" s="268"/>
      <c r="O130" s="268"/>
      <c r="P130" s="268"/>
      <c r="Q130" s="268"/>
      <c r="R130" s="268"/>
      <c r="S130" s="268"/>
      <c r="T130" s="269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70" t="s">
        <v>181</v>
      </c>
      <c r="AU130" s="270" t="s">
        <v>73</v>
      </c>
      <c r="AV130" s="14" t="s">
        <v>80</v>
      </c>
      <c r="AW130" s="14" t="s">
        <v>35</v>
      </c>
      <c r="AX130" s="14" t="s">
        <v>73</v>
      </c>
      <c r="AY130" s="270" t="s">
        <v>153</v>
      </c>
    </row>
    <row r="131" s="2" customFormat="1" ht="24.15" customHeight="1">
      <c r="A131" s="39"/>
      <c r="B131" s="40"/>
      <c r="C131" s="186" t="s">
        <v>8</v>
      </c>
      <c r="D131" s="186" t="s">
        <v>148</v>
      </c>
      <c r="E131" s="187" t="s">
        <v>241</v>
      </c>
      <c r="F131" s="188" t="s">
        <v>242</v>
      </c>
      <c r="G131" s="189" t="s">
        <v>207</v>
      </c>
      <c r="H131" s="190">
        <v>44</v>
      </c>
      <c r="I131" s="191"/>
      <c r="J131" s="192">
        <f>ROUND(I131*H131,2)</f>
        <v>0</v>
      </c>
      <c r="K131" s="188" t="s">
        <v>159</v>
      </c>
      <c r="L131" s="45"/>
      <c r="M131" s="193" t="s">
        <v>19</v>
      </c>
      <c r="N131" s="194" t="s">
        <v>44</v>
      </c>
      <c r="O131" s="85"/>
      <c r="P131" s="195">
        <f>O131*H131</f>
        <v>0</v>
      </c>
      <c r="Q131" s="195">
        <v>0</v>
      </c>
      <c r="R131" s="195">
        <f>Q131*H131</f>
        <v>0</v>
      </c>
      <c r="S131" s="195">
        <v>0</v>
      </c>
      <c r="T131" s="196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197" t="s">
        <v>152</v>
      </c>
      <c r="AT131" s="197" t="s">
        <v>148</v>
      </c>
      <c r="AU131" s="197" t="s">
        <v>73</v>
      </c>
      <c r="AY131" s="18" t="s">
        <v>153</v>
      </c>
      <c r="BE131" s="198">
        <f>IF(N131="základní",J131,0)</f>
        <v>0</v>
      </c>
      <c r="BF131" s="198">
        <f>IF(N131="snížená",J131,0)</f>
        <v>0</v>
      </c>
      <c r="BG131" s="198">
        <f>IF(N131="zákl. přenesená",J131,0)</f>
        <v>0</v>
      </c>
      <c r="BH131" s="198">
        <f>IF(N131="sníž. přenesená",J131,0)</f>
        <v>0</v>
      </c>
      <c r="BI131" s="198">
        <f>IF(N131="nulová",J131,0)</f>
        <v>0</v>
      </c>
      <c r="BJ131" s="18" t="s">
        <v>80</v>
      </c>
      <c r="BK131" s="198">
        <f>ROUND(I131*H131,2)</f>
        <v>0</v>
      </c>
      <c r="BL131" s="18" t="s">
        <v>152</v>
      </c>
      <c r="BM131" s="197" t="s">
        <v>746</v>
      </c>
    </row>
    <row r="132" s="2" customFormat="1">
      <c r="A132" s="39"/>
      <c r="B132" s="40"/>
      <c r="C132" s="41"/>
      <c r="D132" s="199" t="s">
        <v>155</v>
      </c>
      <c r="E132" s="41"/>
      <c r="F132" s="200" t="s">
        <v>244</v>
      </c>
      <c r="G132" s="41"/>
      <c r="H132" s="41"/>
      <c r="I132" s="201"/>
      <c r="J132" s="41"/>
      <c r="K132" s="41"/>
      <c r="L132" s="45"/>
      <c r="M132" s="202"/>
      <c r="N132" s="203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155</v>
      </c>
      <c r="AU132" s="18" t="s">
        <v>73</v>
      </c>
    </row>
    <row r="133" s="2" customFormat="1">
      <c r="A133" s="39"/>
      <c r="B133" s="40"/>
      <c r="C133" s="41"/>
      <c r="D133" s="204" t="s">
        <v>162</v>
      </c>
      <c r="E133" s="41"/>
      <c r="F133" s="205" t="s">
        <v>245</v>
      </c>
      <c r="G133" s="41"/>
      <c r="H133" s="41"/>
      <c r="I133" s="201"/>
      <c r="J133" s="41"/>
      <c r="K133" s="41"/>
      <c r="L133" s="45"/>
      <c r="M133" s="202"/>
      <c r="N133" s="203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162</v>
      </c>
      <c r="AU133" s="18" t="s">
        <v>73</v>
      </c>
    </row>
    <row r="134" s="10" customFormat="1">
      <c r="A134" s="10"/>
      <c r="B134" s="206"/>
      <c r="C134" s="207"/>
      <c r="D134" s="199" t="s">
        <v>181</v>
      </c>
      <c r="E134" s="208" t="s">
        <v>19</v>
      </c>
      <c r="F134" s="209" t="s">
        <v>747</v>
      </c>
      <c r="G134" s="207"/>
      <c r="H134" s="210">
        <v>44</v>
      </c>
      <c r="I134" s="211"/>
      <c r="J134" s="207"/>
      <c r="K134" s="207"/>
      <c r="L134" s="212"/>
      <c r="M134" s="213"/>
      <c r="N134" s="214"/>
      <c r="O134" s="214"/>
      <c r="P134" s="214"/>
      <c r="Q134" s="214"/>
      <c r="R134" s="214"/>
      <c r="S134" s="214"/>
      <c r="T134" s="215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T134" s="216" t="s">
        <v>181</v>
      </c>
      <c r="AU134" s="216" t="s">
        <v>73</v>
      </c>
      <c r="AV134" s="10" t="s">
        <v>82</v>
      </c>
      <c r="AW134" s="10" t="s">
        <v>35</v>
      </c>
      <c r="AX134" s="10" t="s">
        <v>80</v>
      </c>
      <c r="AY134" s="216" t="s">
        <v>153</v>
      </c>
    </row>
    <row r="135" s="2" customFormat="1" ht="24.15" customHeight="1">
      <c r="A135" s="39"/>
      <c r="B135" s="40"/>
      <c r="C135" s="186" t="s">
        <v>247</v>
      </c>
      <c r="D135" s="186" t="s">
        <v>148</v>
      </c>
      <c r="E135" s="187" t="s">
        <v>248</v>
      </c>
      <c r="F135" s="188" t="s">
        <v>249</v>
      </c>
      <c r="G135" s="189" t="s">
        <v>207</v>
      </c>
      <c r="H135" s="190">
        <v>275</v>
      </c>
      <c r="I135" s="191"/>
      <c r="J135" s="192">
        <f>ROUND(I135*H135,2)</f>
        <v>0</v>
      </c>
      <c r="K135" s="188" t="s">
        <v>159</v>
      </c>
      <c r="L135" s="45"/>
      <c r="M135" s="193" t="s">
        <v>19</v>
      </c>
      <c r="N135" s="194" t="s">
        <v>44</v>
      </c>
      <c r="O135" s="85"/>
      <c r="P135" s="195">
        <f>O135*H135</f>
        <v>0</v>
      </c>
      <c r="Q135" s="195">
        <v>0</v>
      </c>
      <c r="R135" s="195">
        <f>Q135*H135</f>
        <v>0</v>
      </c>
      <c r="S135" s="195">
        <v>0</v>
      </c>
      <c r="T135" s="196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197" t="s">
        <v>152</v>
      </c>
      <c r="AT135" s="197" t="s">
        <v>148</v>
      </c>
      <c r="AU135" s="197" t="s">
        <v>73</v>
      </c>
      <c r="AY135" s="18" t="s">
        <v>153</v>
      </c>
      <c r="BE135" s="198">
        <f>IF(N135="základní",J135,0)</f>
        <v>0</v>
      </c>
      <c r="BF135" s="198">
        <f>IF(N135="snížená",J135,0)</f>
        <v>0</v>
      </c>
      <c r="BG135" s="198">
        <f>IF(N135="zákl. přenesená",J135,0)</f>
        <v>0</v>
      </c>
      <c r="BH135" s="198">
        <f>IF(N135="sníž. přenesená",J135,0)</f>
        <v>0</v>
      </c>
      <c r="BI135" s="198">
        <f>IF(N135="nulová",J135,0)</f>
        <v>0</v>
      </c>
      <c r="BJ135" s="18" t="s">
        <v>80</v>
      </c>
      <c r="BK135" s="198">
        <f>ROUND(I135*H135,2)</f>
        <v>0</v>
      </c>
      <c r="BL135" s="18" t="s">
        <v>152</v>
      </c>
      <c r="BM135" s="197" t="s">
        <v>748</v>
      </c>
    </row>
    <row r="136" s="2" customFormat="1">
      <c r="A136" s="39"/>
      <c r="B136" s="40"/>
      <c r="C136" s="41"/>
      <c r="D136" s="199" t="s">
        <v>155</v>
      </c>
      <c r="E136" s="41"/>
      <c r="F136" s="200" t="s">
        <v>251</v>
      </c>
      <c r="G136" s="41"/>
      <c r="H136" s="41"/>
      <c r="I136" s="201"/>
      <c r="J136" s="41"/>
      <c r="K136" s="41"/>
      <c r="L136" s="45"/>
      <c r="M136" s="202"/>
      <c r="N136" s="203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155</v>
      </c>
      <c r="AU136" s="18" t="s">
        <v>73</v>
      </c>
    </row>
    <row r="137" s="2" customFormat="1">
      <c r="A137" s="39"/>
      <c r="B137" s="40"/>
      <c r="C137" s="41"/>
      <c r="D137" s="204" t="s">
        <v>162</v>
      </c>
      <c r="E137" s="41"/>
      <c r="F137" s="205" t="s">
        <v>252</v>
      </c>
      <c r="G137" s="41"/>
      <c r="H137" s="41"/>
      <c r="I137" s="201"/>
      <c r="J137" s="41"/>
      <c r="K137" s="41"/>
      <c r="L137" s="45"/>
      <c r="M137" s="202"/>
      <c r="N137" s="203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162</v>
      </c>
      <c r="AU137" s="18" t="s">
        <v>73</v>
      </c>
    </row>
    <row r="138" s="10" customFormat="1">
      <c r="A138" s="10"/>
      <c r="B138" s="206"/>
      <c r="C138" s="207"/>
      <c r="D138" s="199" t="s">
        <v>181</v>
      </c>
      <c r="E138" s="208" t="s">
        <v>19</v>
      </c>
      <c r="F138" s="209" t="s">
        <v>749</v>
      </c>
      <c r="G138" s="207"/>
      <c r="H138" s="210">
        <v>275</v>
      </c>
      <c r="I138" s="211"/>
      <c r="J138" s="207"/>
      <c r="K138" s="207"/>
      <c r="L138" s="212"/>
      <c r="M138" s="213"/>
      <c r="N138" s="214"/>
      <c r="O138" s="214"/>
      <c r="P138" s="214"/>
      <c r="Q138" s="214"/>
      <c r="R138" s="214"/>
      <c r="S138" s="214"/>
      <c r="T138" s="215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T138" s="216" t="s">
        <v>181</v>
      </c>
      <c r="AU138" s="216" t="s">
        <v>73</v>
      </c>
      <c r="AV138" s="10" t="s">
        <v>82</v>
      </c>
      <c r="AW138" s="10" t="s">
        <v>35</v>
      </c>
      <c r="AX138" s="10" t="s">
        <v>80</v>
      </c>
      <c r="AY138" s="216" t="s">
        <v>153</v>
      </c>
    </row>
    <row r="139" s="2" customFormat="1" ht="24.15" customHeight="1">
      <c r="A139" s="39"/>
      <c r="B139" s="40"/>
      <c r="C139" s="217" t="s">
        <v>281</v>
      </c>
      <c r="D139" s="217" t="s">
        <v>184</v>
      </c>
      <c r="E139" s="218" t="s">
        <v>282</v>
      </c>
      <c r="F139" s="219" t="s">
        <v>283</v>
      </c>
      <c r="G139" s="220" t="s">
        <v>207</v>
      </c>
      <c r="H139" s="221">
        <v>44</v>
      </c>
      <c r="I139" s="222"/>
      <c r="J139" s="223">
        <f>ROUND(I139*H139,2)</f>
        <v>0</v>
      </c>
      <c r="K139" s="219" t="s">
        <v>19</v>
      </c>
      <c r="L139" s="224"/>
      <c r="M139" s="225" t="s">
        <v>19</v>
      </c>
      <c r="N139" s="226" t="s">
        <v>44</v>
      </c>
      <c r="O139" s="85"/>
      <c r="P139" s="195">
        <f>O139*H139</f>
        <v>0</v>
      </c>
      <c r="Q139" s="195">
        <v>0.0015</v>
      </c>
      <c r="R139" s="195">
        <f>Q139*H139</f>
        <v>0.066000000000000003</v>
      </c>
      <c r="S139" s="195">
        <v>0</v>
      </c>
      <c r="T139" s="196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197" t="s">
        <v>188</v>
      </c>
      <c r="AT139" s="197" t="s">
        <v>184</v>
      </c>
      <c r="AU139" s="197" t="s">
        <v>73</v>
      </c>
      <c r="AY139" s="18" t="s">
        <v>153</v>
      </c>
      <c r="BE139" s="198">
        <f>IF(N139="základní",J139,0)</f>
        <v>0</v>
      </c>
      <c r="BF139" s="198">
        <f>IF(N139="snížená",J139,0)</f>
        <v>0</v>
      </c>
      <c r="BG139" s="198">
        <f>IF(N139="zákl. přenesená",J139,0)</f>
        <v>0</v>
      </c>
      <c r="BH139" s="198">
        <f>IF(N139="sníž. přenesená",J139,0)</f>
        <v>0</v>
      </c>
      <c r="BI139" s="198">
        <f>IF(N139="nulová",J139,0)</f>
        <v>0</v>
      </c>
      <c r="BJ139" s="18" t="s">
        <v>80</v>
      </c>
      <c r="BK139" s="198">
        <f>ROUND(I139*H139,2)</f>
        <v>0</v>
      </c>
      <c r="BL139" s="18" t="s">
        <v>152</v>
      </c>
      <c r="BM139" s="197" t="s">
        <v>750</v>
      </c>
    </row>
    <row r="140" s="2" customFormat="1">
      <c r="A140" s="39"/>
      <c r="B140" s="40"/>
      <c r="C140" s="41"/>
      <c r="D140" s="199" t="s">
        <v>155</v>
      </c>
      <c r="E140" s="41"/>
      <c r="F140" s="200" t="s">
        <v>283</v>
      </c>
      <c r="G140" s="41"/>
      <c r="H140" s="41"/>
      <c r="I140" s="201"/>
      <c r="J140" s="41"/>
      <c r="K140" s="41"/>
      <c r="L140" s="45"/>
      <c r="M140" s="202"/>
      <c r="N140" s="203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155</v>
      </c>
      <c r="AU140" s="18" t="s">
        <v>73</v>
      </c>
    </row>
    <row r="141" s="2" customFormat="1" ht="21.75" customHeight="1">
      <c r="A141" s="39"/>
      <c r="B141" s="40"/>
      <c r="C141" s="217" t="s">
        <v>289</v>
      </c>
      <c r="D141" s="217" t="s">
        <v>184</v>
      </c>
      <c r="E141" s="218" t="s">
        <v>290</v>
      </c>
      <c r="F141" s="219" t="s">
        <v>291</v>
      </c>
      <c r="G141" s="220" t="s">
        <v>207</v>
      </c>
      <c r="H141" s="221">
        <v>90</v>
      </c>
      <c r="I141" s="222"/>
      <c r="J141" s="223">
        <f>ROUND(I141*H141,2)</f>
        <v>0</v>
      </c>
      <c r="K141" s="219" t="s">
        <v>19</v>
      </c>
      <c r="L141" s="224"/>
      <c r="M141" s="225" t="s">
        <v>19</v>
      </c>
      <c r="N141" s="226" t="s">
        <v>44</v>
      </c>
      <c r="O141" s="85"/>
      <c r="P141" s="195">
        <f>O141*H141</f>
        <v>0</v>
      </c>
      <c r="Q141" s="195">
        <v>0.0011999999999999999</v>
      </c>
      <c r="R141" s="195">
        <f>Q141*H141</f>
        <v>0.10799999999999999</v>
      </c>
      <c r="S141" s="195">
        <v>0</v>
      </c>
      <c r="T141" s="196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197" t="s">
        <v>188</v>
      </c>
      <c r="AT141" s="197" t="s">
        <v>184</v>
      </c>
      <c r="AU141" s="197" t="s">
        <v>73</v>
      </c>
      <c r="AY141" s="18" t="s">
        <v>153</v>
      </c>
      <c r="BE141" s="198">
        <f>IF(N141="základní",J141,0)</f>
        <v>0</v>
      </c>
      <c r="BF141" s="198">
        <f>IF(N141="snížená",J141,0)</f>
        <v>0</v>
      </c>
      <c r="BG141" s="198">
        <f>IF(N141="zákl. přenesená",J141,0)</f>
        <v>0</v>
      </c>
      <c r="BH141" s="198">
        <f>IF(N141="sníž. přenesená",J141,0)</f>
        <v>0</v>
      </c>
      <c r="BI141" s="198">
        <f>IF(N141="nulová",J141,0)</f>
        <v>0</v>
      </c>
      <c r="BJ141" s="18" t="s">
        <v>80</v>
      </c>
      <c r="BK141" s="198">
        <f>ROUND(I141*H141,2)</f>
        <v>0</v>
      </c>
      <c r="BL141" s="18" t="s">
        <v>152</v>
      </c>
      <c r="BM141" s="197" t="s">
        <v>751</v>
      </c>
    </row>
    <row r="142" s="2" customFormat="1">
      <c r="A142" s="39"/>
      <c r="B142" s="40"/>
      <c r="C142" s="41"/>
      <c r="D142" s="199" t="s">
        <v>155</v>
      </c>
      <c r="E142" s="41"/>
      <c r="F142" s="200" t="s">
        <v>291</v>
      </c>
      <c r="G142" s="41"/>
      <c r="H142" s="41"/>
      <c r="I142" s="201"/>
      <c r="J142" s="41"/>
      <c r="K142" s="41"/>
      <c r="L142" s="45"/>
      <c r="M142" s="202"/>
      <c r="N142" s="203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155</v>
      </c>
      <c r="AU142" s="18" t="s">
        <v>73</v>
      </c>
    </row>
    <row r="143" s="2" customFormat="1" ht="16.5" customHeight="1">
      <c r="A143" s="39"/>
      <c r="B143" s="40"/>
      <c r="C143" s="217" t="s">
        <v>293</v>
      </c>
      <c r="D143" s="217" t="s">
        <v>184</v>
      </c>
      <c r="E143" s="218" t="s">
        <v>294</v>
      </c>
      <c r="F143" s="219" t="s">
        <v>295</v>
      </c>
      <c r="G143" s="220" t="s">
        <v>207</v>
      </c>
      <c r="H143" s="221">
        <v>74</v>
      </c>
      <c r="I143" s="222"/>
      <c r="J143" s="223">
        <f>ROUND(I143*H143,2)</f>
        <v>0</v>
      </c>
      <c r="K143" s="219" t="s">
        <v>19</v>
      </c>
      <c r="L143" s="224"/>
      <c r="M143" s="225" t="s">
        <v>19</v>
      </c>
      <c r="N143" s="226" t="s">
        <v>44</v>
      </c>
      <c r="O143" s="85"/>
      <c r="P143" s="195">
        <f>O143*H143</f>
        <v>0</v>
      </c>
      <c r="Q143" s="195">
        <v>0.0011999999999999999</v>
      </c>
      <c r="R143" s="195">
        <f>Q143*H143</f>
        <v>0.08879999999999999</v>
      </c>
      <c r="S143" s="195">
        <v>0</v>
      </c>
      <c r="T143" s="196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197" t="s">
        <v>188</v>
      </c>
      <c r="AT143" s="197" t="s">
        <v>184</v>
      </c>
      <c r="AU143" s="197" t="s">
        <v>73</v>
      </c>
      <c r="AY143" s="18" t="s">
        <v>153</v>
      </c>
      <c r="BE143" s="198">
        <f>IF(N143="základní",J143,0)</f>
        <v>0</v>
      </c>
      <c r="BF143" s="198">
        <f>IF(N143="snížená",J143,0)</f>
        <v>0</v>
      </c>
      <c r="BG143" s="198">
        <f>IF(N143="zákl. přenesená",J143,0)</f>
        <v>0</v>
      </c>
      <c r="BH143" s="198">
        <f>IF(N143="sníž. přenesená",J143,0)</f>
        <v>0</v>
      </c>
      <c r="BI143" s="198">
        <f>IF(N143="nulová",J143,0)</f>
        <v>0</v>
      </c>
      <c r="BJ143" s="18" t="s">
        <v>80</v>
      </c>
      <c r="BK143" s="198">
        <f>ROUND(I143*H143,2)</f>
        <v>0</v>
      </c>
      <c r="BL143" s="18" t="s">
        <v>152</v>
      </c>
      <c r="BM143" s="197" t="s">
        <v>752</v>
      </c>
    </row>
    <row r="144" s="2" customFormat="1">
      <c r="A144" s="39"/>
      <c r="B144" s="40"/>
      <c r="C144" s="41"/>
      <c r="D144" s="199" t="s">
        <v>155</v>
      </c>
      <c r="E144" s="41"/>
      <c r="F144" s="200" t="s">
        <v>295</v>
      </c>
      <c r="G144" s="41"/>
      <c r="H144" s="41"/>
      <c r="I144" s="201"/>
      <c r="J144" s="41"/>
      <c r="K144" s="41"/>
      <c r="L144" s="45"/>
      <c r="M144" s="202"/>
      <c r="N144" s="203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155</v>
      </c>
      <c r="AU144" s="18" t="s">
        <v>73</v>
      </c>
    </row>
    <row r="145" s="2" customFormat="1" ht="16.5" customHeight="1">
      <c r="A145" s="39"/>
      <c r="B145" s="40"/>
      <c r="C145" s="217" t="s">
        <v>301</v>
      </c>
      <c r="D145" s="217" t="s">
        <v>184</v>
      </c>
      <c r="E145" s="218" t="s">
        <v>302</v>
      </c>
      <c r="F145" s="219" t="s">
        <v>303</v>
      </c>
      <c r="G145" s="220" t="s">
        <v>207</v>
      </c>
      <c r="H145" s="221">
        <v>38</v>
      </c>
      <c r="I145" s="222"/>
      <c r="J145" s="223">
        <f>ROUND(I145*H145,2)</f>
        <v>0</v>
      </c>
      <c r="K145" s="219" t="s">
        <v>19</v>
      </c>
      <c r="L145" s="224"/>
      <c r="M145" s="225" t="s">
        <v>19</v>
      </c>
      <c r="N145" s="226" t="s">
        <v>44</v>
      </c>
      <c r="O145" s="85"/>
      <c r="P145" s="195">
        <f>O145*H145</f>
        <v>0</v>
      </c>
      <c r="Q145" s="195">
        <v>0.0011999999999999999</v>
      </c>
      <c r="R145" s="195">
        <f>Q145*H145</f>
        <v>0.045599999999999995</v>
      </c>
      <c r="S145" s="195">
        <v>0</v>
      </c>
      <c r="T145" s="196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197" t="s">
        <v>188</v>
      </c>
      <c r="AT145" s="197" t="s">
        <v>184</v>
      </c>
      <c r="AU145" s="197" t="s">
        <v>73</v>
      </c>
      <c r="AY145" s="18" t="s">
        <v>153</v>
      </c>
      <c r="BE145" s="198">
        <f>IF(N145="základní",J145,0)</f>
        <v>0</v>
      </c>
      <c r="BF145" s="198">
        <f>IF(N145="snížená",J145,0)</f>
        <v>0</v>
      </c>
      <c r="BG145" s="198">
        <f>IF(N145="zákl. přenesená",J145,0)</f>
        <v>0</v>
      </c>
      <c r="BH145" s="198">
        <f>IF(N145="sníž. přenesená",J145,0)</f>
        <v>0</v>
      </c>
      <c r="BI145" s="198">
        <f>IF(N145="nulová",J145,0)</f>
        <v>0</v>
      </c>
      <c r="BJ145" s="18" t="s">
        <v>80</v>
      </c>
      <c r="BK145" s="198">
        <f>ROUND(I145*H145,2)</f>
        <v>0</v>
      </c>
      <c r="BL145" s="18" t="s">
        <v>152</v>
      </c>
      <c r="BM145" s="197" t="s">
        <v>753</v>
      </c>
    </row>
    <row r="146" s="2" customFormat="1">
      <c r="A146" s="39"/>
      <c r="B146" s="40"/>
      <c r="C146" s="41"/>
      <c r="D146" s="199" t="s">
        <v>155</v>
      </c>
      <c r="E146" s="41"/>
      <c r="F146" s="200" t="s">
        <v>303</v>
      </c>
      <c r="G146" s="41"/>
      <c r="H146" s="41"/>
      <c r="I146" s="201"/>
      <c r="J146" s="41"/>
      <c r="K146" s="41"/>
      <c r="L146" s="45"/>
      <c r="M146" s="202"/>
      <c r="N146" s="203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155</v>
      </c>
      <c r="AU146" s="18" t="s">
        <v>73</v>
      </c>
    </row>
    <row r="147" s="2" customFormat="1" ht="16.5" customHeight="1">
      <c r="A147" s="39"/>
      <c r="B147" s="40"/>
      <c r="C147" s="217" t="s">
        <v>310</v>
      </c>
      <c r="D147" s="217" t="s">
        <v>184</v>
      </c>
      <c r="E147" s="218" t="s">
        <v>311</v>
      </c>
      <c r="F147" s="219" t="s">
        <v>312</v>
      </c>
      <c r="G147" s="220" t="s">
        <v>207</v>
      </c>
      <c r="H147" s="221">
        <v>27</v>
      </c>
      <c r="I147" s="222"/>
      <c r="J147" s="223">
        <f>ROUND(I147*H147,2)</f>
        <v>0</v>
      </c>
      <c r="K147" s="219" t="s">
        <v>19</v>
      </c>
      <c r="L147" s="224"/>
      <c r="M147" s="225" t="s">
        <v>19</v>
      </c>
      <c r="N147" s="226" t="s">
        <v>44</v>
      </c>
      <c r="O147" s="85"/>
      <c r="P147" s="195">
        <f>O147*H147</f>
        <v>0</v>
      </c>
      <c r="Q147" s="195">
        <v>0.0011999999999999999</v>
      </c>
      <c r="R147" s="195">
        <f>Q147*H147</f>
        <v>0.032399999999999998</v>
      </c>
      <c r="S147" s="195">
        <v>0</v>
      </c>
      <c r="T147" s="196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197" t="s">
        <v>188</v>
      </c>
      <c r="AT147" s="197" t="s">
        <v>184</v>
      </c>
      <c r="AU147" s="197" t="s">
        <v>73</v>
      </c>
      <c r="AY147" s="18" t="s">
        <v>153</v>
      </c>
      <c r="BE147" s="198">
        <f>IF(N147="základní",J147,0)</f>
        <v>0</v>
      </c>
      <c r="BF147" s="198">
        <f>IF(N147="snížená",J147,0)</f>
        <v>0</v>
      </c>
      <c r="BG147" s="198">
        <f>IF(N147="zákl. přenesená",J147,0)</f>
        <v>0</v>
      </c>
      <c r="BH147" s="198">
        <f>IF(N147="sníž. přenesená",J147,0)</f>
        <v>0</v>
      </c>
      <c r="BI147" s="198">
        <f>IF(N147="nulová",J147,0)</f>
        <v>0</v>
      </c>
      <c r="BJ147" s="18" t="s">
        <v>80</v>
      </c>
      <c r="BK147" s="198">
        <f>ROUND(I147*H147,2)</f>
        <v>0</v>
      </c>
      <c r="BL147" s="18" t="s">
        <v>152</v>
      </c>
      <c r="BM147" s="197" t="s">
        <v>754</v>
      </c>
    </row>
    <row r="148" s="2" customFormat="1">
      <c r="A148" s="39"/>
      <c r="B148" s="40"/>
      <c r="C148" s="41"/>
      <c r="D148" s="199" t="s">
        <v>155</v>
      </c>
      <c r="E148" s="41"/>
      <c r="F148" s="200" t="s">
        <v>312</v>
      </c>
      <c r="G148" s="41"/>
      <c r="H148" s="41"/>
      <c r="I148" s="201"/>
      <c r="J148" s="41"/>
      <c r="K148" s="41"/>
      <c r="L148" s="45"/>
      <c r="M148" s="202"/>
      <c r="N148" s="203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155</v>
      </c>
      <c r="AU148" s="18" t="s">
        <v>73</v>
      </c>
    </row>
    <row r="149" s="2" customFormat="1" ht="16.5" customHeight="1">
      <c r="A149" s="39"/>
      <c r="B149" s="40"/>
      <c r="C149" s="217" t="s">
        <v>322</v>
      </c>
      <c r="D149" s="217" t="s">
        <v>184</v>
      </c>
      <c r="E149" s="218" t="s">
        <v>323</v>
      </c>
      <c r="F149" s="219" t="s">
        <v>324</v>
      </c>
      <c r="G149" s="220" t="s">
        <v>207</v>
      </c>
      <c r="H149" s="221">
        <v>46</v>
      </c>
      <c r="I149" s="222"/>
      <c r="J149" s="223">
        <f>ROUND(I149*H149,2)</f>
        <v>0</v>
      </c>
      <c r="K149" s="219" t="s">
        <v>19</v>
      </c>
      <c r="L149" s="224"/>
      <c r="M149" s="225" t="s">
        <v>19</v>
      </c>
      <c r="N149" s="226" t="s">
        <v>44</v>
      </c>
      <c r="O149" s="85"/>
      <c r="P149" s="195">
        <f>O149*H149</f>
        <v>0</v>
      </c>
      <c r="Q149" s="195">
        <v>0.0011999999999999999</v>
      </c>
      <c r="R149" s="195">
        <f>Q149*H149</f>
        <v>0.055199999999999992</v>
      </c>
      <c r="S149" s="195">
        <v>0</v>
      </c>
      <c r="T149" s="196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197" t="s">
        <v>188</v>
      </c>
      <c r="AT149" s="197" t="s">
        <v>184</v>
      </c>
      <c r="AU149" s="197" t="s">
        <v>73</v>
      </c>
      <c r="AY149" s="18" t="s">
        <v>153</v>
      </c>
      <c r="BE149" s="198">
        <f>IF(N149="základní",J149,0)</f>
        <v>0</v>
      </c>
      <c r="BF149" s="198">
        <f>IF(N149="snížená",J149,0)</f>
        <v>0</v>
      </c>
      <c r="BG149" s="198">
        <f>IF(N149="zákl. přenesená",J149,0)</f>
        <v>0</v>
      </c>
      <c r="BH149" s="198">
        <f>IF(N149="sníž. přenesená",J149,0)</f>
        <v>0</v>
      </c>
      <c r="BI149" s="198">
        <f>IF(N149="nulová",J149,0)</f>
        <v>0</v>
      </c>
      <c r="BJ149" s="18" t="s">
        <v>80</v>
      </c>
      <c r="BK149" s="198">
        <f>ROUND(I149*H149,2)</f>
        <v>0</v>
      </c>
      <c r="BL149" s="18" t="s">
        <v>152</v>
      </c>
      <c r="BM149" s="197" t="s">
        <v>755</v>
      </c>
    </row>
    <row r="150" s="2" customFormat="1">
      <c r="A150" s="39"/>
      <c r="B150" s="40"/>
      <c r="C150" s="41"/>
      <c r="D150" s="199" t="s">
        <v>155</v>
      </c>
      <c r="E150" s="41"/>
      <c r="F150" s="200" t="s">
        <v>324</v>
      </c>
      <c r="G150" s="41"/>
      <c r="H150" s="41"/>
      <c r="I150" s="201"/>
      <c r="J150" s="41"/>
      <c r="K150" s="41"/>
      <c r="L150" s="45"/>
      <c r="M150" s="202"/>
      <c r="N150" s="203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155</v>
      </c>
      <c r="AU150" s="18" t="s">
        <v>73</v>
      </c>
    </row>
    <row r="151" s="2" customFormat="1" ht="24.15" customHeight="1">
      <c r="A151" s="39"/>
      <c r="B151" s="40"/>
      <c r="C151" s="186" t="s">
        <v>326</v>
      </c>
      <c r="D151" s="186" t="s">
        <v>148</v>
      </c>
      <c r="E151" s="187" t="s">
        <v>327</v>
      </c>
      <c r="F151" s="188" t="s">
        <v>328</v>
      </c>
      <c r="G151" s="189" t="s">
        <v>207</v>
      </c>
      <c r="H151" s="190">
        <v>319</v>
      </c>
      <c r="I151" s="191"/>
      <c r="J151" s="192">
        <f>ROUND(I151*H151,2)</f>
        <v>0</v>
      </c>
      <c r="K151" s="188" t="s">
        <v>159</v>
      </c>
      <c r="L151" s="45"/>
      <c r="M151" s="193" t="s">
        <v>19</v>
      </c>
      <c r="N151" s="194" t="s">
        <v>44</v>
      </c>
      <c r="O151" s="85"/>
      <c r="P151" s="195">
        <f>O151*H151</f>
        <v>0</v>
      </c>
      <c r="Q151" s="195">
        <v>5.0000000000000002E-05</v>
      </c>
      <c r="R151" s="195">
        <f>Q151*H151</f>
        <v>0.015950000000000002</v>
      </c>
      <c r="S151" s="195">
        <v>0</v>
      </c>
      <c r="T151" s="196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197" t="s">
        <v>152</v>
      </c>
      <c r="AT151" s="197" t="s">
        <v>148</v>
      </c>
      <c r="AU151" s="197" t="s">
        <v>73</v>
      </c>
      <c r="AY151" s="18" t="s">
        <v>153</v>
      </c>
      <c r="BE151" s="198">
        <f>IF(N151="základní",J151,0)</f>
        <v>0</v>
      </c>
      <c r="BF151" s="198">
        <f>IF(N151="snížená",J151,0)</f>
        <v>0</v>
      </c>
      <c r="BG151" s="198">
        <f>IF(N151="zákl. přenesená",J151,0)</f>
        <v>0</v>
      </c>
      <c r="BH151" s="198">
        <f>IF(N151="sníž. přenesená",J151,0)</f>
        <v>0</v>
      </c>
      <c r="BI151" s="198">
        <f>IF(N151="nulová",J151,0)</f>
        <v>0</v>
      </c>
      <c r="BJ151" s="18" t="s">
        <v>80</v>
      </c>
      <c r="BK151" s="198">
        <f>ROUND(I151*H151,2)</f>
        <v>0</v>
      </c>
      <c r="BL151" s="18" t="s">
        <v>152</v>
      </c>
      <c r="BM151" s="197" t="s">
        <v>756</v>
      </c>
    </row>
    <row r="152" s="2" customFormat="1">
      <c r="A152" s="39"/>
      <c r="B152" s="40"/>
      <c r="C152" s="41"/>
      <c r="D152" s="199" t="s">
        <v>155</v>
      </c>
      <c r="E152" s="41"/>
      <c r="F152" s="200" t="s">
        <v>330</v>
      </c>
      <c r="G152" s="41"/>
      <c r="H152" s="41"/>
      <c r="I152" s="201"/>
      <c r="J152" s="41"/>
      <c r="K152" s="41"/>
      <c r="L152" s="45"/>
      <c r="M152" s="202"/>
      <c r="N152" s="203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155</v>
      </c>
      <c r="AU152" s="18" t="s">
        <v>73</v>
      </c>
    </row>
    <row r="153" s="2" customFormat="1">
      <c r="A153" s="39"/>
      <c r="B153" s="40"/>
      <c r="C153" s="41"/>
      <c r="D153" s="204" t="s">
        <v>162</v>
      </c>
      <c r="E153" s="41"/>
      <c r="F153" s="205" t="s">
        <v>331</v>
      </c>
      <c r="G153" s="41"/>
      <c r="H153" s="41"/>
      <c r="I153" s="201"/>
      <c r="J153" s="41"/>
      <c r="K153" s="41"/>
      <c r="L153" s="45"/>
      <c r="M153" s="202"/>
      <c r="N153" s="203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162</v>
      </c>
      <c r="AU153" s="18" t="s">
        <v>73</v>
      </c>
    </row>
    <row r="154" s="10" customFormat="1">
      <c r="A154" s="10"/>
      <c r="B154" s="206"/>
      <c r="C154" s="207"/>
      <c r="D154" s="199" t="s">
        <v>181</v>
      </c>
      <c r="E154" s="208" t="s">
        <v>19</v>
      </c>
      <c r="F154" s="209" t="s">
        <v>757</v>
      </c>
      <c r="G154" s="207"/>
      <c r="H154" s="210">
        <v>319</v>
      </c>
      <c r="I154" s="211"/>
      <c r="J154" s="207"/>
      <c r="K154" s="207"/>
      <c r="L154" s="212"/>
      <c r="M154" s="213"/>
      <c r="N154" s="214"/>
      <c r="O154" s="214"/>
      <c r="P154" s="214"/>
      <c r="Q154" s="214"/>
      <c r="R154" s="214"/>
      <c r="S154" s="214"/>
      <c r="T154" s="215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T154" s="216" t="s">
        <v>181</v>
      </c>
      <c r="AU154" s="216" t="s">
        <v>73</v>
      </c>
      <c r="AV154" s="10" t="s">
        <v>82</v>
      </c>
      <c r="AW154" s="10" t="s">
        <v>35</v>
      </c>
      <c r="AX154" s="10" t="s">
        <v>80</v>
      </c>
      <c r="AY154" s="216" t="s">
        <v>153</v>
      </c>
    </row>
    <row r="155" s="2" customFormat="1" ht="21.75" customHeight="1">
      <c r="A155" s="39"/>
      <c r="B155" s="40"/>
      <c r="C155" s="186" t="s">
        <v>333</v>
      </c>
      <c r="D155" s="186" t="s">
        <v>148</v>
      </c>
      <c r="E155" s="187" t="s">
        <v>334</v>
      </c>
      <c r="F155" s="188" t="s">
        <v>335</v>
      </c>
      <c r="G155" s="189" t="s">
        <v>207</v>
      </c>
      <c r="H155" s="190">
        <v>319</v>
      </c>
      <c r="I155" s="191"/>
      <c r="J155" s="192">
        <f>ROUND(I155*H155,2)</f>
        <v>0</v>
      </c>
      <c r="K155" s="188" t="s">
        <v>19</v>
      </c>
      <c r="L155" s="45"/>
      <c r="M155" s="193" t="s">
        <v>19</v>
      </c>
      <c r="N155" s="194" t="s">
        <v>44</v>
      </c>
      <c r="O155" s="85"/>
      <c r="P155" s="195">
        <f>O155*H155</f>
        <v>0</v>
      </c>
      <c r="Q155" s="195">
        <v>0.0025999999999999999</v>
      </c>
      <c r="R155" s="195">
        <f>Q155*H155</f>
        <v>0.82939999999999992</v>
      </c>
      <c r="S155" s="195">
        <v>0</v>
      </c>
      <c r="T155" s="196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197" t="s">
        <v>152</v>
      </c>
      <c r="AT155" s="197" t="s">
        <v>148</v>
      </c>
      <c r="AU155" s="197" t="s">
        <v>73</v>
      </c>
      <c r="AY155" s="18" t="s">
        <v>153</v>
      </c>
      <c r="BE155" s="198">
        <f>IF(N155="základní",J155,0)</f>
        <v>0</v>
      </c>
      <c r="BF155" s="198">
        <f>IF(N155="snížená",J155,0)</f>
        <v>0</v>
      </c>
      <c r="BG155" s="198">
        <f>IF(N155="zákl. přenesená",J155,0)</f>
        <v>0</v>
      </c>
      <c r="BH155" s="198">
        <f>IF(N155="sníž. přenesená",J155,0)</f>
        <v>0</v>
      </c>
      <c r="BI155" s="198">
        <f>IF(N155="nulová",J155,0)</f>
        <v>0</v>
      </c>
      <c r="BJ155" s="18" t="s">
        <v>80</v>
      </c>
      <c r="BK155" s="198">
        <f>ROUND(I155*H155,2)</f>
        <v>0</v>
      </c>
      <c r="BL155" s="18" t="s">
        <v>152</v>
      </c>
      <c r="BM155" s="197" t="s">
        <v>758</v>
      </c>
    </row>
    <row r="156" s="2" customFormat="1">
      <c r="A156" s="39"/>
      <c r="B156" s="40"/>
      <c r="C156" s="41"/>
      <c r="D156" s="199" t="s">
        <v>155</v>
      </c>
      <c r="E156" s="41"/>
      <c r="F156" s="200" t="s">
        <v>337</v>
      </c>
      <c r="G156" s="41"/>
      <c r="H156" s="41"/>
      <c r="I156" s="201"/>
      <c r="J156" s="41"/>
      <c r="K156" s="41"/>
      <c r="L156" s="45"/>
      <c r="M156" s="202"/>
      <c r="N156" s="203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155</v>
      </c>
      <c r="AU156" s="18" t="s">
        <v>73</v>
      </c>
    </row>
    <row r="157" s="2" customFormat="1" ht="33" customHeight="1">
      <c r="A157" s="39"/>
      <c r="B157" s="40"/>
      <c r="C157" s="186" t="s">
        <v>345</v>
      </c>
      <c r="D157" s="186" t="s">
        <v>148</v>
      </c>
      <c r="E157" s="187" t="s">
        <v>346</v>
      </c>
      <c r="F157" s="188" t="s">
        <v>347</v>
      </c>
      <c r="G157" s="189" t="s">
        <v>348</v>
      </c>
      <c r="H157" s="190">
        <v>2.75</v>
      </c>
      <c r="I157" s="191"/>
      <c r="J157" s="192">
        <f>ROUND(I157*H157,2)</f>
        <v>0</v>
      </c>
      <c r="K157" s="188" t="s">
        <v>159</v>
      </c>
      <c r="L157" s="45"/>
      <c r="M157" s="193" t="s">
        <v>19</v>
      </c>
      <c r="N157" s="194" t="s">
        <v>44</v>
      </c>
      <c r="O157" s="85"/>
      <c r="P157" s="195">
        <f>O157*H157</f>
        <v>0</v>
      </c>
      <c r="Q157" s="195">
        <v>0</v>
      </c>
      <c r="R157" s="195">
        <f>Q157*H157</f>
        <v>0</v>
      </c>
      <c r="S157" s="195">
        <v>0</v>
      </c>
      <c r="T157" s="196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197" t="s">
        <v>152</v>
      </c>
      <c r="AT157" s="197" t="s">
        <v>148</v>
      </c>
      <c r="AU157" s="197" t="s">
        <v>73</v>
      </c>
      <c r="AY157" s="18" t="s">
        <v>153</v>
      </c>
      <c r="BE157" s="198">
        <f>IF(N157="základní",J157,0)</f>
        <v>0</v>
      </c>
      <c r="BF157" s="198">
        <f>IF(N157="snížená",J157,0)</f>
        <v>0</v>
      </c>
      <c r="BG157" s="198">
        <f>IF(N157="zákl. přenesená",J157,0)</f>
        <v>0</v>
      </c>
      <c r="BH157" s="198">
        <f>IF(N157="sníž. přenesená",J157,0)</f>
        <v>0</v>
      </c>
      <c r="BI157" s="198">
        <f>IF(N157="nulová",J157,0)</f>
        <v>0</v>
      </c>
      <c r="BJ157" s="18" t="s">
        <v>80</v>
      </c>
      <c r="BK157" s="198">
        <f>ROUND(I157*H157,2)</f>
        <v>0</v>
      </c>
      <c r="BL157" s="18" t="s">
        <v>152</v>
      </c>
      <c r="BM157" s="197" t="s">
        <v>759</v>
      </c>
    </row>
    <row r="158" s="2" customFormat="1">
      <c r="A158" s="39"/>
      <c r="B158" s="40"/>
      <c r="C158" s="41"/>
      <c r="D158" s="199" t="s">
        <v>155</v>
      </c>
      <c r="E158" s="41"/>
      <c r="F158" s="200" t="s">
        <v>350</v>
      </c>
      <c r="G158" s="41"/>
      <c r="H158" s="41"/>
      <c r="I158" s="201"/>
      <c r="J158" s="41"/>
      <c r="K158" s="41"/>
      <c r="L158" s="45"/>
      <c r="M158" s="202"/>
      <c r="N158" s="203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155</v>
      </c>
      <c r="AU158" s="18" t="s">
        <v>73</v>
      </c>
    </row>
    <row r="159" s="2" customFormat="1">
      <c r="A159" s="39"/>
      <c r="B159" s="40"/>
      <c r="C159" s="41"/>
      <c r="D159" s="204" t="s">
        <v>162</v>
      </c>
      <c r="E159" s="41"/>
      <c r="F159" s="205" t="s">
        <v>351</v>
      </c>
      <c r="G159" s="41"/>
      <c r="H159" s="41"/>
      <c r="I159" s="201"/>
      <c r="J159" s="41"/>
      <c r="K159" s="41"/>
      <c r="L159" s="45"/>
      <c r="M159" s="202"/>
      <c r="N159" s="203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162</v>
      </c>
      <c r="AU159" s="18" t="s">
        <v>73</v>
      </c>
    </row>
    <row r="160" s="10" customFormat="1">
      <c r="A160" s="10"/>
      <c r="B160" s="206"/>
      <c r="C160" s="207"/>
      <c r="D160" s="199" t="s">
        <v>181</v>
      </c>
      <c r="E160" s="208" t="s">
        <v>19</v>
      </c>
      <c r="F160" s="209" t="s">
        <v>760</v>
      </c>
      <c r="G160" s="207"/>
      <c r="H160" s="210">
        <v>2.75</v>
      </c>
      <c r="I160" s="211"/>
      <c r="J160" s="207"/>
      <c r="K160" s="207"/>
      <c r="L160" s="212"/>
      <c r="M160" s="213"/>
      <c r="N160" s="214"/>
      <c r="O160" s="214"/>
      <c r="P160" s="214"/>
      <c r="Q160" s="214"/>
      <c r="R160" s="214"/>
      <c r="S160" s="214"/>
      <c r="T160" s="215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T160" s="216" t="s">
        <v>181</v>
      </c>
      <c r="AU160" s="216" t="s">
        <v>73</v>
      </c>
      <c r="AV160" s="10" t="s">
        <v>82</v>
      </c>
      <c r="AW160" s="10" t="s">
        <v>35</v>
      </c>
      <c r="AX160" s="10" t="s">
        <v>80</v>
      </c>
      <c r="AY160" s="216" t="s">
        <v>153</v>
      </c>
    </row>
    <row r="161" s="2" customFormat="1" ht="33" customHeight="1">
      <c r="A161" s="39"/>
      <c r="B161" s="40"/>
      <c r="C161" s="186" t="s">
        <v>353</v>
      </c>
      <c r="D161" s="186" t="s">
        <v>148</v>
      </c>
      <c r="E161" s="187" t="s">
        <v>354</v>
      </c>
      <c r="F161" s="188" t="s">
        <v>355</v>
      </c>
      <c r="G161" s="189" t="s">
        <v>348</v>
      </c>
      <c r="H161" s="190">
        <v>0.44</v>
      </c>
      <c r="I161" s="191"/>
      <c r="J161" s="192">
        <f>ROUND(I161*H161,2)</f>
        <v>0</v>
      </c>
      <c r="K161" s="188" t="s">
        <v>159</v>
      </c>
      <c r="L161" s="45"/>
      <c r="M161" s="193" t="s">
        <v>19</v>
      </c>
      <c r="N161" s="194" t="s">
        <v>44</v>
      </c>
      <c r="O161" s="85"/>
      <c r="P161" s="195">
        <f>O161*H161</f>
        <v>0</v>
      </c>
      <c r="Q161" s="195">
        <v>0</v>
      </c>
      <c r="R161" s="195">
        <f>Q161*H161</f>
        <v>0</v>
      </c>
      <c r="S161" s="195">
        <v>0</v>
      </c>
      <c r="T161" s="196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197" t="s">
        <v>152</v>
      </c>
      <c r="AT161" s="197" t="s">
        <v>148</v>
      </c>
      <c r="AU161" s="197" t="s">
        <v>73</v>
      </c>
      <c r="AY161" s="18" t="s">
        <v>153</v>
      </c>
      <c r="BE161" s="198">
        <f>IF(N161="základní",J161,0)</f>
        <v>0</v>
      </c>
      <c r="BF161" s="198">
        <f>IF(N161="snížená",J161,0)</f>
        <v>0</v>
      </c>
      <c r="BG161" s="198">
        <f>IF(N161="zákl. přenesená",J161,0)</f>
        <v>0</v>
      </c>
      <c r="BH161" s="198">
        <f>IF(N161="sníž. přenesená",J161,0)</f>
        <v>0</v>
      </c>
      <c r="BI161" s="198">
        <f>IF(N161="nulová",J161,0)</f>
        <v>0</v>
      </c>
      <c r="BJ161" s="18" t="s">
        <v>80</v>
      </c>
      <c r="BK161" s="198">
        <f>ROUND(I161*H161,2)</f>
        <v>0</v>
      </c>
      <c r="BL161" s="18" t="s">
        <v>152</v>
      </c>
      <c r="BM161" s="197" t="s">
        <v>761</v>
      </c>
    </row>
    <row r="162" s="2" customFormat="1">
      <c r="A162" s="39"/>
      <c r="B162" s="40"/>
      <c r="C162" s="41"/>
      <c r="D162" s="199" t="s">
        <v>155</v>
      </c>
      <c r="E162" s="41"/>
      <c r="F162" s="200" t="s">
        <v>357</v>
      </c>
      <c r="G162" s="41"/>
      <c r="H162" s="41"/>
      <c r="I162" s="201"/>
      <c r="J162" s="41"/>
      <c r="K162" s="41"/>
      <c r="L162" s="45"/>
      <c r="M162" s="202"/>
      <c r="N162" s="203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155</v>
      </c>
      <c r="AU162" s="18" t="s">
        <v>73</v>
      </c>
    </row>
    <row r="163" s="2" customFormat="1">
      <c r="A163" s="39"/>
      <c r="B163" s="40"/>
      <c r="C163" s="41"/>
      <c r="D163" s="204" t="s">
        <v>162</v>
      </c>
      <c r="E163" s="41"/>
      <c r="F163" s="205" t="s">
        <v>358</v>
      </c>
      <c r="G163" s="41"/>
      <c r="H163" s="41"/>
      <c r="I163" s="201"/>
      <c r="J163" s="41"/>
      <c r="K163" s="41"/>
      <c r="L163" s="45"/>
      <c r="M163" s="202"/>
      <c r="N163" s="203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162</v>
      </c>
      <c r="AU163" s="18" t="s">
        <v>73</v>
      </c>
    </row>
    <row r="164" s="10" customFormat="1">
      <c r="A164" s="10"/>
      <c r="B164" s="206"/>
      <c r="C164" s="207"/>
      <c r="D164" s="199" t="s">
        <v>181</v>
      </c>
      <c r="E164" s="208" t="s">
        <v>19</v>
      </c>
      <c r="F164" s="209" t="s">
        <v>762</v>
      </c>
      <c r="G164" s="207"/>
      <c r="H164" s="210">
        <v>0.44</v>
      </c>
      <c r="I164" s="211"/>
      <c r="J164" s="207"/>
      <c r="K164" s="207"/>
      <c r="L164" s="212"/>
      <c r="M164" s="213"/>
      <c r="N164" s="214"/>
      <c r="O164" s="214"/>
      <c r="P164" s="214"/>
      <c r="Q164" s="214"/>
      <c r="R164" s="214"/>
      <c r="S164" s="214"/>
      <c r="T164" s="215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T164" s="216" t="s">
        <v>181</v>
      </c>
      <c r="AU164" s="216" t="s">
        <v>73</v>
      </c>
      <c r="AV164" s="10" t="s">
        <v>82</v>
      </c>
      <c r="AW164" s="10" t="s">
        <v>35</v>
      </c>
      <c r="AX164" s="10" t="s">
        <v>80</v>
      </c>
      <c r="AY164" s="216" t="s">
        <v>153</v>
      </c>
    </row>
    <row r="165" s="2" customFormat="1" ht="24.15" customHeight="1">
      <c r="A165" s="39"/>
      <c r="B165" s="40"/>
      <c r="C165" s="186" t="s">
        <v>360</v>
      </c>
      <c r="D165" s="186" t="s">
        <v>148</v>
      </c>
      <c r="E165" s="187" t="s">
        <v>361</v>
      </c>
      <c r="F165" s="188" t="s">
        <v>362</v>
      </c>
      <c r="G165" s="189" t="s">
        <v>151</v>
      </c>
      <c r="H165" s="190">
        <v>319</v>
      </c>
      <c r="I165" s="191"/>
      <c r="J165" s="192">
        <f>ROUND(I165*H165,2)</f>
        <v>0</v>
      </c>
      <c r="K165" s="188" t="s">
        <v>159</v>
      </c>
      <c r="L165" s="45"/>
      <c r="M165" s="193" t="s">
        <v>19</v>
      </c>
      <c r="N165" s="194" t="s">
        <v>44</v>
      </c>
      <c r="O165" s="85"/>
      <c r="P165" s="195">
        <f>O165*H165</f>
        <v>0</v>
      </c>
      <c r="Q165" s="195">
        <v>0</v>
      </c>
      <c r="R165" s="195">
        <f>Q165*H165</f>
        <v>0</v>
      </c>
      <c r="S165" s="195">
        <v>0</v>
      </c>
      <c r="T165" s="196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197" t="s">
        <v>152</v>
      </c>
      <c r="AT165" s="197" t="s">
        <v>148</v>
      </c>
      <c r="AU165" s="197" t="s">
        <v>73</v>
      </c>
      <c r="AY165" s="18" t="s">
        <v>153</v>
      </c>
      <c r="BE165" s="198">
        <f>IF(N165="základní",J165,0)</f>
        <v>0</v>
      </c>
      <c r="BF165" s="198">
        <f>IF(N165="snížená",J165,0)</f>
        <v>0</v>
      </c>
      <c r="BG165" s="198">
        <f>IF(N165="zákl. přenesená",J165,0)</f>
        <v>0</v>
      </c>
      <c r="BH165" s="198">
        <f>IF(N165="sníž. přenesená",J165,0)</f>
        <v>0</v>
      </c>
      <c r="BI165" s="198">
        <f>IF(N165="nulová",J165,0)</f>
        <v>0</v>
      </c>
      <c r="BJ165" s="18" t="s">
        <v>80</v>
      </c>
      <c r="BK165" s="198">
        <f>ROUND(I165*H165,2)</f>
        <v>0</v>
      </c>
      <c r="BL165" s="18" t="s">
        <v>152</v>
      </c>
      <c r="BM165" s="197" t="s">
        <v>763</v>
      </c>
    </row>
    <row r="166" s="2" customFormat="1">
      <c r="A166" s="39"/>
      <c r="B166" s="40"/>
      <c r="C166" s="41"/>
      <c r="D166" s="199" t="s">
        <v>155</v>
      </c>
      <c r="E166" s="41"/>
      <c r="F166" s="200" t="s">
        <v>364</v>
      </c>
      <c r="G166" s="41"/>
      <c r="H166" s="41"/>
      <c r="I166" s="201"/>
      <c r="J166" s="41"/>
      <c r="K166" s="41"/>
      <c r="L166" s="45"/>
      <c r="M166" s="202"/>
      <c r="N166" s="203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155</v>
      </c>
      <c r="AU166" s="18" t="s">
        <v>73</v>
      </c>
    </row>
    <row r="167" s="2" customFormat="1">
      <c r="A167" s="39"/>
      <c r="B167" s="40"/>
      <c r="C167" s="41"/>
      <c r="D167" s="204" t="s">
        <v>162</v>
      </c>
      <c r="E167" s="41"/>
      <c r="F167" s="205" t="s">
        <v>365</v>
      </c>
      <c r="G167" s="41"/>
      <c r="H167" s="41"/>
      <c r="I167" s="201"/>
      <c r="J167" s="41"/>
      <c r="K167" s="41"/>
      <c r="L167" s="45"/>
      <c r="M167" s="202"/>
      <c r="N167" s="203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162</v>
      </c>
      <c r="AU167" s="18" t="s">
        <v>73</v>
      </c>
    </row>
    <row r="168" s="2" customFormat="1" ht="16.5" customHeight="1">
      <c r="A168" s="39"/>
      <c r="B168" s="40"/>
      <c r="C168" s="217" t="s">
        <v>366</v>
      </c>
      <c r="D168" s="217" t="s">
        <v>184</v>
      </c>
      <c r="E168" s="218" t="s">
        <v>367</v>
      </c>
      <c r="F168" s="219" t="s">
        <v>368</v>
      </c>
      <c r="G168" s="220" t="s">
        <v>369</v>
      </c>
      <c r="H168" s="221">
        <v>31.899999999999999</v>
      </c>
      <c r="I168" s="222"/>
      <c r="J168" s="223">
        <f>ROUND(I168*H168,2)</f>
        <v>0</v>
      </c>
      <c r="K168" s="219" t="s">
        <v>19</v>
      </c>
      <c r="L168" s="224"/>
      <c r="M168" s="225" t="s">
        <v>19</v>
      </c>
      <c r="N168" s="226" t="s">
        <v>44</v>
      </c>
      <c r="O168" s="85"/>
      <c r="P168" s="195">
        <f>O168*H168</f>
        <v>0</v>
      </c>
      <c r="Q168" s="195">
        <v>0.20000000000000001</v>
      </c>
      <c r="R168" s="195">
        <f>Q168*H168</f>
        <v>6.3799999999999999</v>
      </c>
      <c r="S168" s="195">
        <v>0</v>
      </c>
      <c r="T168" s="196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197" t="s">
        <v>188</v>
      </c>
      <c r="AT168" s="197" t="s">
        <v>184</v>
      </c>
      <c r="AU168" s="197" t="s">
        <v>73</v>
      </c>
      <c r="AY168" s="18" t="s">
        <v>153</v>
      </c>
      <c r="BE168" s="198">
        <f>IF(N168="základní",J168,0)</f>
        <v>0</v>
      </c>
      <c r="BF168" s="198">
        <f>IF(N168="snížená",J168,0)</f>
        <v>0</v>
      </c>
      <c r="BG168" s="198">
        <f>IF(N168="zákl. přenesená",J168,0)</f>
        <v>0</v>
      </c>
      <c r="BH168" s="198">
        <f>IF(N168="sníž. přenesená",J168,0)</f>
        <v>0</v>
      </c>
      <c r="BI168" s="198">
        <f>IF(N168="nulová",J168,0)</f>
        <v>0</v>
      </c>
      <c r="BJ168" s="18" t="s">
        <v>80</v>
      </c>
      <c r="BK168" s="198">
        <f>ROUND(I168*H168,2)</f>
        <v>0</v>
      </c>
      <c r="BL168" s="18" t="s">
        <v>152</v>
      </c>
      <c r="BM168" s="197" t="s">
        <v>764</v>
      </c>
    </row>
    <row r="169" s="2" customFormat="1">
      <c r="A169" s="39"/>
      <c r="B169" s="40"/>
      <c r="C169" s="41"/>
      <c r="D169" s="199" t="s">
        <v>155</v>
      </c>
      <c r="E169" s="41"/>
      <c r="F169" s="200" t="s">
        <v>371</v>
      </c>
      <c r="G169" s="41"/>
      <c r="H169" s="41"/>
      <c r="I169" s="201"/>
      <c r="J169" s="41"/>
      <c r="K169" s="41"/>
      <c r="L169" s="45"/>
      <c r="M169" s="202"/>
      <c r="N169" s="203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155</v>
      </c>
      <c r="AU169" s="18" t="s">
        <v>73</v>
      </c>
    </row>
    <row r="170" s="10" customFormat="1">
      <c r="A170" s="10"/>
      <c r="B170" s="206"/>
      <c r="C170" s="207"/>
      <c r="D170" s="199" t="s">
        <v>181</v>
      </c>
      <c r="E170" s="208" t="s">
        <v>19</v>
      </c>
      <c r="F170" s="209" t="s">
        <v>765</v>
      </c>
      <c r="G170" s="207"/>
      <c r="H170" s="210">
        <v>31.899999999999999</v>
      </c>
      <c r="I170" s="211"/>
      <c r="J170" s="207"/>
      <c r="K170" s="207"/>
      <c r="L170" s="212"/>
      <c r="M170" s="213"/>
      <c r="N170" s="214"/>
      <c r="O170" s="214"/>
      <c r="P170" s="214"/>
      <c r="Q170" s="214"/>
      <c r="R170" s="214"/>
      <c r="S170" s="214"/>
      <c r="T170" s="215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T170" s="216" t="s">
        <v>181</v>
      </c>
      <c r="AU170" s="216" t="s">
        <v>73</v>
      </c>
      <c r="AV170" s="10" t="s">
        <v>82</v>
      </c>
      <c r="AW170" s="10" t="s">
        <v>35</v>
      </c>
      <c r="AX170" s="10" t="s">
        <v>80</v>
      </c>
      <c r="AY170" s="216" t="s">
        <v>153</v>
      </c>
    </row>
    <row r="171" s="2" customFormat="1" ht="16.5" customHeight="1">
      <c r="A171" s="39"/>
      <c r="B171" s="40"/>
      <c r="C171" s="186" t="s">
        <v>373</v>
      </c>
      <c r="D171" s="186" t="s">
        <v>148</v>
      </c>
      <c r="E171" s="187" t="s">
        <v>374</v>
      </c>
      <c r="F171" s="188" t="s">
        <v>375</v>
      </c>
      <c r="G171" s="189" t="s">
        <v>369</v>
      </c>
      <c r="H171" s="190">
        <v>3.1899999999999999</v>
      </c>
      <c r="I171" s="191"/>
      <c r="J171" s="192">
        <f>ROUND(I171*H171,2)</f>
        <v>0</v>
      </c>
      <c r="K171" s="188" t="s">
        <v>159</v>
      </c>
      <c r="L171" s="45"/>
      <c r="M171" s="193" t="s">
        <v>19</v>
      </c>
      <c r="N171" s="194" t="s">
        <v>44</v>
      </c>
      <c r="O171" s="85"/>
      <c r="P171" s="195">
        <f>O171*H171</f>
        <v>0</v>
      </c>
      <c r="Q171" s="195">
        <v>0</v>
      </c>
      <c r="R171" s="195">
        <f>Q171*H171</f>
        <v>0</v>
      </c>
      <c r="S171" s="195">
        <v>0</v>
      </c>
      <c r="T171" s="196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197" t="s">
        <v>152</v>
      </c>
      <c r="AT171" s="197" t="s">
        <v>148</v>
      </c>
      <c r="AU171" s="197" t="s">
        <v>73</v>
      </c>
      <c r="AY171" s="18" t="s">
        <v>153</v>
      </c>
      <c r="BE171" s="198">
        <f>IF(N171="základní",J171,0)</f>
        <v>0</v>
      </c>
      <c r="BF171" s="198">
        <f>IF(N171="snížená",J171,0)</f>
        <v>0</v>
      </c>
      <c r="BG171" s="198">
        <f>IF(N171="zákl. přenesená",J171,0)</f>
        <v>0</v>
      </c>
      <c r="BH171" s="198">
        <f>IF(N171="sníž. přenesená",J171,0)</f>
        <v>0</v>
      </c>
      <c r="BI171" s="198">
        <f>IF(N171="nulová",J171,0)</f>
        <v>0</v>
      </c>
      <c r="BJ171" s="18" t="s">
        <v>80</v>
      </c>
      <c r="BK171" s="198">
        <f>ROUND(I171*H171,2)</f>
        <v>0</v>
      </c>
      <c r="BL171" s="18" t="s">
        <v>152</v>
      </c>
      <c r="BM171" s="197" t="s">
        <v>766</v>
      </c>
    </row>
    <row r="172" s="2" customFormat="1">
      <c r="A172" s="39"/>
      <c r="B172" s="40"/>
      <c r="C172" s="41"/>
      <c r="D172" s="199" t="s">
        <v>155</v>
      </c>
      <c r="E172" s="41"/>
      <c r="F172" s="200" t="s">
        <v>377</v>
      </c>
      <c r="G172" s="41"/>
      <c r="H172" s="41"/>
      <c r="I172" s="201"/>
      <c r="J172" s="41"/>
      <c r="K172" s="41"/>
      <c r="L172" s="45"/>
      <c r="M172" s="202"/>
      <c r="N172" s="203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155</v>
      </c>
      <c r="AU172" s="18" t="s">
        <v>73</v>
      </c>
    </row>
    <row r="173" s="2" customFormat="1">
      <c r="A173" s="39"/>
      <c r="B173" s="40"/>
      <c r="C173" s="41"/>
      <c r="D173" s="204" t="s">
        <v>162</v>
      </c>
      <c r="E173" s="41"/>
      <c r="F173" s="205" t="s">
        <v>378</v>
      </c>
      <c r="G173" s="41"/>
      <c r="H173" s="41"/>
      <c r="I173" s="201"/>
      <c r="J173" s="41"/>
      <c r="K173" s="41"/>
      <c r="L173" s="45"/>
      <c r="M173" s="202"/>
      <c r="N173" s="203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162</v>
      </c>
      <c r="AU173" s="18" t="s">
        <v>73</v>
      </c>
    </row>
    <row r="174" s="10" customFormat="1">
      <c r="A174" s="10"/>
      <c r="B174" s="206"/>
      <c r="C174" s="207"/>
      <c r="D174" s="199" t="s">
        <v>181</v>
      </c>
      <c r="E174" s="208" t="s">
        <v>19</v>
      </c>
      <c r="F174" s="209" t="s">
        <v>767</v>
      </c>
      <c r="G174" s="207"/>
      <c r="H174" s="210">
        <v>3.1899999999999999</v>
      </c>
      <c r="I174" s="211"/>
      <c r="J174" s="207"/>
      <c r="K174" s="207"/>
      <c r="L174" s="212"/>
      <c r="M174" s="213"/>
      <c r="N174" s="214"/>
      <c r="O174" s="214"/>
      <c r="P174" s="214"/>
      <c r="Q174" s="214"/>
      <c r="R174" s="214"/>
      <c r="S174" s="214"/>
      <c r="T174" s="215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T174" s="216" t="s">
        <v>181</v>
      </c>
      <c r="AU174" s="216" t="s">
        <v>73</v>
      </c>
      <c r="AV174" s="10" t="s">
        <v>82</v>
      </c>
      <c r="AW174" s="10" t="s">
        <v>35</v>
      </c>
      <c r="AX174" s="10" t="s">
        <v>80</v>
      </c>
      <c r="AY174" s="216" t="s">
        <v>153</v>
      </c>
    </row>
    <row r="175" s="2" customFormat="1" ht="21.75" customHeight="1">
      <c r="A175" s="39"/>
      <c r="B175" s="40"/>
      <c r="C175" s="186" t="s">
        <v>380</v>
      </c>
      <c r="D175" s="186" t="s">
        <v>148</v>
      </c>
      <c r="E175" s="187" t="s">
        <v>381</v>
      </c>
      <c r="F175" s="188" t="s">
        <v>382</v>
      </c>
      <c r="G175" s="189" t="s">
        <v>369</v>
      </c>
      <c r="H175" s="190">
        <v>3.1899999999999999</v>
      </c>
      <c r="I175" s="191"/>
      <c r="J175" s="192">
        <f>ROUND(I175*H175,2)</f>
        <v>0</v>
      </c>
      <c r="K175" s="188" t="s">
        <v>159</v>
      </c>
      <c r="L175" s="45"/>
      <c r="M175" s="193" t="s">
        <v>19</v>
      </c>
      <c r="N175" s="194" t="s">
        <v>44</v>
      </c>
      <c r="O175" s="85"/>
      <c r="P175" s="195">
        <f>O175*H175</f>
        <v>0</v>
      </c>
      <c r="Q175" s="195">
        <v>0</v>
      </c>
      <c r="R175" s="195">
        <f>Q175*H175</f>
        <v>0</v>
      </c>
      <c r="S175" s="195">
        <v>0</v>
      </c>
      <c r="T175" s="196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197" t="s">
        <v>152</v>
      </c>
      <c r="AT175" s="197" t="s">
        <v>148</v>
      </c>
      <c r="AU175" s="197" t="s">
        <v>73</v>
      </c>
      <c r="AY175" s="18" t="s">
        <v>153</v>
      </c>
      <c r="BE175" s="198">
        <f>IF(N175="základní",J175,0)</f>
        <v>0</v>
      </c>
      <c r="BF175" s="198">
        <f>IF(N175="snížená",J175,0)</f>
        <v>0</v>
      </c>
      <c r="BG175" s="198">
        <f>IF(N175="zákl. přenesená",J175,0)</f>
        <v>0</v>
      </c>
      <c r="BH175" s="198">
        <f>IF(N175="sníž. přenesená",J175,0)</f>
        <v>0</v>
      </c>
      <c r="BI175" s="198">
        <f>IF(N175="nulová",J175,0)</f>
        <v>0</v>
      </c>
      <c r="BJ175" s="18" t="s">
        <v>80</v>
      </c>
      <c r="BK175" s="198">
        <f>ROUND(I175*H175,2)</f>
        <v>0</v>
      </c>
      <c r="BL175" s="18" t="s">
        <v>152</v>
      </c>
      <c r="BM175" s="197" t="s">
        <v>768</v>
      </c>
    </row>
    <row r="176" s="2" customFormat="1">
      <c r="A176" s="39"/>
      <c r="B176" s="40"/>
      <c r="C176" s="41"/>
      <c r="D176" s="199" t="s">
        <v>155</v>
      </c>
      <c r="E176" s="41"/>
      <c r="F176" s="200" t="s">
        <v>384</v>
      </c>
      <c r="G176" s="41"/>
      <c r="H176" s="41"/>
      <c r="I176" s="201"/>
      <c r="J176" s="41"/>
      <c r="K176" s="41"/>
      <c r="L176" s="45"/>
      <c r="M176" s="202"/>
      <c r="N176" s="203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155</v>
      </c>
      <c r="AU176" s="18" t="s">
        <v>73</v>
      </c>
    </row>
    <row r="177" s="2" customFormat="1">
      <c r="A177" s="39"/>
      <c r="B177" s="40"/>
      <c r="C177" s="41"/>
      <c r="D177" s="204" t="s">
        <v>162</v>
      </c>
      <c r="E177" s="41"/>
      <c r="F177" s="205" t="s">
        <v>385</v>
      </c>
      <c r="G177" s="41"/>
      <c r="H177" s="41"/>
      <c r="I177" s="201"/>
      <c r="J177" s="41"/>
      <c r="K177" s="41"/>
      <c r="L177" s="45"/>
      <c r="M177" s="202"/>
      <c r="N177" s="203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162</v>
      </c>
      <c r="AU177" s="18" t="s">
        <v>73</v>
      </c>
    </row>
    <row r="178" s="2" customFormat="1" ht="24.15" customHeight="1">
      <c r="A178" s="39"/>
      <c r="B178" s="40"/>
      <c r="C178" s="186" t="s">
        <v>386</v>
      </c>
      <c r="D178" s="186" t="s">
        <v>148</v>
      </c>
      <c r="E178" s="187" t="s">
        <v>387</v>
      </c>
      <c r="F178" s="188" t="s">
        <v>388</v>
      </c>
      <c r="G178" s="189" t="s">
        <v>369</v>
      </c>
      <c r="H178" s="190">
        <v>12.76</v>
      </c>
      <c r="I178" s="191"/>
      <c r="J178" s="192">
        <f>ROUND(I178*H178,2)</f>
        <v>0</v>
      </c>
      <c r="K178" s="188" t="s">
        <v>159</v>
      </c>
      <c r="L178" s="45"/>
      <c r="M178" s="193" t="s">
        <v>19</v>
      </c>
      <c r="N178" s="194" t="s">
        <v>44</v>
      </c>
      <c r="O178" s="85"/>
      <c r="P178" s="195">
        <f>O178*H178</f>
        <v>0</v>
      </c>
      <c r="Q178" s="195">
        <v>0</v>
      </c>
      <c r="R178" s="195">
        <f>Q178*H178</f>
        <v>0</v>
      </c>
      <c r="S178" s="195">
        <v>0</v>
      </c>
      <c r="T178" s="196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197" t="s">
        <v>152</v>
      </c>
      <c r="AT178" s="197" t="s">
        <v>148</v>
      </c>
      <c r="AU178" s="197" t="s">
        <v>73</v>
      </c>
      <c r="AY178" s="18" t="s">
        <v>153</v>
      </c>
      <c r="BE178" s="198">
        <f>IF(N178="základní",J178,0)</f>
        <v>0</v>
      </c>
      <c r="BF178" s="198">
        <f>IF(N178="snížená",J178,0)</f>
        <v>0</v>
      </c>
      <c r="BG178" s="198">
        <f>IF(N178="zákl. přenesená",J178,0)</f>
        <v>0</v>
      </c>
      <c r="BH178" s="198">
        <f>IF(N178="sníž. přenesená",J178,0)</f>
        <v>0</v>
      </c>
      <c r="BI178" s="198">
        <f>IF(N178="nulová",J178,0)</f>
        <v>0</v>
      </c>
      <c r="BJ178" s="18" t="s">
        <v>80</v>
      </c>
      <c r="BK178" s="198">
        <f>ROUND(I178*H178,2)</f>
        <v>0</v>
      </c>
      <c r="BL178" s="18" t="s">
        <v>152</v>
      </c>
      <c r="BM178" s="197" t="s">
        <v>769</v>
      </c>
    </row>
    <row r="179" s="2" customFormat="1">
      <c r="A179" s="39"/>
      <c r="B179" s="40"/>
      <c r="C179" s="41"/>
      <c r="D179" s="199" t="s">
        <v>155</v>
      </c>
      <c r="E179" s="41"/>
      <c r="F179" s="200" t="s">
        <v>390</v>
      </c>
      <c r="G179" s="41"/>
      <c r="H179" s="41"/>
      <c r="I179" s="201"/>
      <c r="J179" s="41"/>
      <c r="K179" s="41"/>
      <c r="L179" s="45"/>
      <c r="M179" s="202"/>
      <c r="N179" s="203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155</v>
      </c>
      <c r="AU179" s="18" t="s">
        <v>73</v>
      </c>
    </row>
    <row r="180" s="2" customFormat="1">
      <c r="A180" s="39"/>
      <c r="B180" s="40"/>
      <c r="C180" s="41"/>
      <c r="D180" s="204" t="s">
        <v>162</v>
      </c>
      <c r="E180" s="41"/>
      <c r="F180" s="205" t="s">
        <v>391</v>
      </c>
      <c r="G180" s="41"/>
      <c r="H180" s="41"/>
      <c r="I180" s="201"/>
      <c r="J180" s="41"/>
      <c r="K180" s="41"/>
      <c r="L180" s="45"/>
      <c r="M180" s="202"/>
      <c r="N180" s="203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162</v>
      </c>
      <c r="AU180" s="18" t="s">
        <v>73</v>
      </c>
    </row>
    <row r="181" s="10" customFormat="1">
      <c r="A181" s="10"/>
      <c r="B181" s="206"/>
      <c r="C181" s="207"/>
      <c r="D181" s="199" t="s">
        <v>181</v>
      </c>
      <c r="E181" s="208" t="s">
        <v>19</v>
      </c>
      <c r="F181" s="209" t="s">
        <v>770</v>
      </c>
      <c r="G181" s="207"/>
      <c r="H181" s="210">
        <v>12.76</v>
      </c>
      <c r="I181" s="211"/>
      <c r="J181" s="207"/>
      <c r="K181" s="207"/>
      <c r="L181" s="212"/>
      <c r="M181" s="213"/>
      <c r="N181" s="214"/>
      <c r="O181" s="214"/>
      <c r="P181" s="214"/>
      <c r="Q181" s="214"/>
      <c r="R181" s="214"/>
      <c r="S181" s="214"/>
      <c r="T181" s="215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T181" s="216" t="s">
        <v>181</v>
      </c>
      <c r="AU181" s="216" t="s">
        <v>73</v>
      </c>
      <c r="AV181" s="10" t="s">
        <v>82</v>
      </c>
      <c r="AW181" s="10" t="s">
        <v>35</v>
      </c>
      <c r="AX181" s="10" t="s">
        <v>80</v>
      </c>
      <c r="AY181" s="216" t="s">
        <v>153</v>
      </c>
    </row>
    <row r="182" s="2" customFormat="1" ht="24.15" customHeight="1">
      <c r="A182" s="39"/>
      <c r="B182" s="40"/>
      <c r="C182" s="186" t="s">
        <v>393</v>
      </c>
      <c r="D182" s="186" t="s">
        <v>148</v>
      </c>
      <c r="E182" s="187" t="s">
        <v>394</v>
      </c>
      <c r="F182" s="188" t="s">
        <v>395</v>
      </c>
      <c r="G182" s="189" t="s">
        <v>396</v>
      </c>
      <c r="H182" s="190">
        <v>745</v>
      </c>
      <c r="I182" s="191"/>
      <c r="J182" s="192">
        <f>ROUND(I182*H182,2)</f>
        <v>0</v>
      </c>
      <c r="K182" s="188" t="s">
        <v>19</v>
      </c>
      <c r="L182" s="45"/>
      <c r="M182" s="193" t="s">
        <v>19</v>
      </c>
      <c r="N182" s="194" t="s">
        <v>44</v>
      </c>
      <c r="O182" s="85"/>
      <c r="P182" s="195">
        <f>O182*H182</f>
        <v>0</v>
      </c>
      <c r="Q182" s="195">
        <v>0.0010100000000000001</v>
      </c>
      <c r="R182" s="195">
        <f>Q182*H182</f>
        <v>0.75245000000000006</v>
      </c>
      <c r="S182" s="195">
        <v>0</v>
      </c>
      <c r="T182" s="196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197" t="s">
        <v>152</v>
      </c>
      <c r="AT182" s="197" t="s">
        <v>148</v>
      </c>
      <c r="AU182" s="197" t="s">
        <v>73</v>
      </c>
      <c r="AY182" s="18" t="s">
        <v>153</v>
      </c>
      <c r="BE182" s="198">
        <f>IF(N182="základní",J182,0)</f>
        <v>0</v>
      </c>
      <c r="BF182" s="198">
        <f>IF(N182="snížená",J182,0)</f>
        <v>0</v>
      </c>
      <c r="BG182" s="198">
        <f>IF(N182="zákl. přenesená",J182,0)</f>
        <v>0</v>
      </c>
      <c r="BH182" s="198">
        <f>IF(N182="sníž. přenesená",J182,0)</f>
        <v>0</v>
      </c>
      <c r="BI182" s="198">
        <f>IF(N182="nulová",J182,0)</f>
        <v>0</v>
      </c>
      <c r="BJ182" s="18" t="s">
        <v>80</v>
      </c>
      <c r="BK182" s="198">
        <f>ROUND(I182*H182,2)</f>
        <v>0</v>
      </c>
      <c r="BL182" s="18" t="s">
        <v>152</v>
      </c>
      <c r="BM182" s="197" t="s">
        <v>771</v>
      </c>
    </row>
    <row r="183" s="2" customFormat="1">
      <c r="A183" s="39"/>
      <c r="B183" s="40"/>
      <c r="C183" s="41"/>
      <c r="D183" s="199" t="s">
        <v>155</v>
      </c>
      <c r="E183" s="41"/>
      <c r="F183" s="200" t="s">
        <v>398</v>
      </c>
      <c r="G183" s="41"/>
      <c r="H183" s="41"/>
      <c r="I183" s="201"/>
      <c r="J183" s="41"/>
      <c r="K183" s="41"/>
      <c r="L183" s="45"/>
      <c r="M183" s="202"/>
      <c r="N183" s="203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155</v>
      </c>
      <c r="AU183" s="18" t="s">
        <v>73</v>
      </c>
    </row>
    <row r="184" s="10" customFormat="1">
      <c r="A184" s="10"/>
      <c r="B184" s="206"/>
      <c r="C184" s="207"/>
      <c r="D184" s="199" t="s">
        <v>181</v>
      </c>
      <c r="E184" s="208" t="s">
        <v>19</v>
      </c>
      <c r="F184" s="209" t="s">
        <v>772</v>
      </c>
      <c r="G184" s="207"/>
      <c r="H184" s="210">
        <v>745</v>
      </c>
      <c r="I184" s="211"/>
      <c r="J184" s="207"/>
      <c r="K184" s="207"/>
      <c r="L184" s="212"/>
      <c r="M184" s="213"/>
      <c r="N184" s="214"/>
      <c r="O184" s="214"/>
      <c r="P184" s="214"/>
      <c r="Q184" s="214"/>
      <c r="R184" s="214"/>
      <c r="S184" s="214"/>
      <c r="T184" s="215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T184" s="216" t="s">
        <v>181</v>
      </c>
      <c r="AU184" s="216" t="s">
        <v>73</v>
      </c>
      <c r="AV184" s="10" t="s">
        <v>82</v>
      </c>
      <c r="AW184" s="10" t="s">
        <v>35</v>
      </c>
      <c r="AX184" s="10" t="s">
        <v>80</v>
      </c>
      <c r="AY184" s="216" t="s">
        <v>153</v>
      </c>
    </row>
    <row r="185" s="2" customFormat="1" ht="24.15" customHeight="1">
      <c r="A185" s="39"/>
      <c r="B185" s="40"/>
      <c r="C185" s="186" t="s">
        <v>400</v>
      </c>
      <c r="D185" s="186" t="s">
        <v>148</v>
      </c>
      <c r="E185" s="187" t="s">
        <v>401</v>
      </c>
      <c r="F185" s="188" t="s">
        <v>402</v>
      </c>
      <c r="G185" s="189" t="s">
        <v>396</v>
      </c>
      <c r="H185" s="190">
        <v>104</v>
      </c>
      <c r="I185" s="191"/>
      <c r="J185" s="192">
        <f>ROUND(I185*H185,2)</f>
        <v>0</v>
      </c>
      <c r="K185" s="188" t="s">
        <v>159</v>
      </c>
      <c r="L185" s="45"/>
      <c r="M185" s="193" t="s">
        <v>19</v>
      </c>
      <c r="N185" s="194" t="s">
        <v>44</v>
      </c>
      <c r="O185" s="85"/>
      <c r="P185" s="195">
        <f>O185*H185</f>
        <v>0</v>
      </c>
      <c r="Q185" s="195">
        <v>0.0038800000000000002</v>
      </c>
      <c r="R185" s="195">
        <f>Q185*H185</f>
        <v>0.40352000000000005</v>
      </c>
      <c r="S185" s="195">
        <v>0</v>
      </c>
      <c r="T185" s="196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197" t="s">
        <v>152</v>
      </c>
      <c r="AT185" s="197" t="s">
        <v>148</v>
      </c>
      <c r="AU185" s="197" t="s">
        <v>73</v>
      </c>
      <c r="AY185" s="18" t="s">
        <v>153</v>
      </c>
      <c r="BE185" s="198">
        <f>IF(N185="základní",J185,0)</f>
        <v>0</v>
      </c>
      <c r="BF185" s="198">
        <f>IF(N185="snížená",J185,0)</f>
        <v>0</v>
      </c>
      <c r="BG185" s="198">
        <f>IF(N185="zákl. přenesená",J185,0)</f>
        <v>0</v>
      </c>
      <c r="BH185" s="198">
        <f>IF(N185="sníž. přenesená",J185,0)</f>
        <v>0</v>
      </c>
      <c r="BI185" s="198">
        <f>IF(N185="nulová",J185,0)</f>
        <v>0</v>
      </c>
      <c r="BJ185" s="18" t="s">
        <v>80</v>
      </c>
      <c r="BK185" s="198">
        <f>ROUND(I185*H185,2)</f>
        <v>0</v>
      </c>
      <c r="BL185" s="18" t="s">
        <v>152</v>
      </c>
      <c r="BM185" s="197" t="s">
        <v>773</v>
      </c>
    </row>
    <row r="186" s="2" customFormat="1">
      <c r="A186" s="39"/>
      <c r="B186" s="40"/>
      <c r="C186" s="41"/>
      <c r="D186" s="199" t="s">
        <v>155</v>
      </c>
      <c r="E186" s="41"/>
      <c r="F186" s="200" t="s">
        <v>404</v>
      </c>
      <c r="G186" s="41"/>
      <c r="H186" s="41"/>
      <c r="I186" s="201"/>
      <c r="J186" s="41"/>
      <c r="K186" s="41"/>
      <c r="L186" s="45"/>
      <c r="M186" s="202"/>
      <c r="N186" s="203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155</v>
      </c>
      <c r="AU186" s="18" t="s">
        <v>73</v>
      </c>
    </row>
    <row r="187" s="2" customFormat="1">
      <c r="A187" s="39"/>
      <c r="B187" s="40"/>
      <c r="C187" s="41"/>
      <c r="D187" s="204" t="s">
        <v>162</v>
      </c>
      <c r="E187" s="41"/>
      <c r="F187" s="205" t="s">
        <v>405</v>
      </c>
      <c r="G187" s="41"/>
      <c r="H187" s="41"/>
      <c r="I187" s="201"/>
      <c r="J187" s="41"/>
      <c r="K187" s="41"/>
      <c r="L187" s="45"/>
      <c r="M187" s="202"/>
      <c r="N187" s="203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162</v>
      </c>
      <c r="AU187" s="18" t="s">
        <v>73</v>
      </c>
    </row>
    <row r="188" s="10" customFormat="1">
      <c r="A188" s="10"/>
      <c r="B188" s="206"/>
      <c r="C188" s="207"/>
      <c r="D188" s="199" t="s">
        <v>181</v>
      </c>
      <c r="E188" s="208" t="s">
        <v>19</v>
      </c>
      <c r="F188" s="209" t="s">
        <v>774</v>
      </c>
      <c r="G188" s="207"/>
      <c r="H188" s="210">
        <v>104</v>
      </c>
      <c r="I188" s="211"/>
      <c r="J188" s="207"/>
      <c r="K188" s="207"/>
      <c r="L188" s="212"/>
      <c r="M188" s="213"/>
      <c r="N188" s="214"/>
      <c r="O188" s="214"/>
      <c r="P188" s="214"/>
      <c r="Q188" s="214"/>
      <c r="R188" s="214"/>
      <c r="S188" s="214"/>
      <c r="T188" s="215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T188" s="216" t="s">
        <v>181</v>
      </c>
      <c r="AU188" s="216" t="s">
        <v>73</v>
      </c>
      <c r="AV188" s="10" t="s">
        <v>82</v>
      </c>
      <c r="AW188" s="10" t="s">
        <v>35</v>
      </c>
      <c r="AX188" s="10" t="s">
        <v>80</v>
      </c>
      <c r="AY188" s="216" t="s">
        <v>153</v>
      </c>
    </row>
    <row r="189" s="2" customFormat="1" ht="24.15" customHeight="1">
      <c r="A189" s="39"/>
      <c r="B189" s="40"/>
      <c r="C189" s="186" t="s">
        <v>407</v>
      </c>
      <c r="D189" s="186" t="s">
        <v>148</v>
      </c>
      <c r="E189" s="187" t="s">
        <v>408</v>
      </c>
      <c r="F189" s="188" t="s">
        <v>409</v>
      </c>
      <c r="G189" s="189" t="s">
        <v>194</v>
      </c>
      <c r="H189" s="190">
        <v>18.696000000000002</v>
      </c>
      <c r="I189" s="191"/>
      <c r="J189" s="192">
        <f>ROUND(I189*H189,2)</f>
        <v>0</v>
      </c>
      <c r="K189" s="188" t="s">
        <v>159</v>
      </c>
      <c r="L189" s="45"/>
      <c r="M189" s="193" t="s">
        <v>19</v>
      </c>
      <c r="N189" s="194" t="s">
        <v>44</v>
      </c>
      <c r="O189" s="85"/>
      <c r="P189" s="195">
        <f>O189*H189</f>
        <v>0</v>
      </c>
      <c r="Q189" s="195">
        <v>0</v>
      </c>
      <c r="R189" s="195">
        <f>Q189*H189</f>
        <v>0</v>
      </c>
      <c r="S189" s="195">
        <v>0</v>
      </c>
      <c r="T189" s="196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197" t="s">
        <v>152</v>
      </c>
      <c r="AT189" s="197" t="s">
        <v>148</v>
      </c>
      <c r="AU189" s="197" t="s">
        <v>73</v>
      </c>
      <c r="AY189" s="18" t="s">
        <v>153</v>
      </c>
      <c r="BE189" s="198">
        <f>IF(N189="základní",J189,0)</f>
        <v>0</v>
      </c>
      <c r="BF189" s="198">
        <f>IF(N189="snížená",J189,0)</f>
        <v>0</v>
      </c>
      <c r="BG189" s="198">
        <f>IF(N189="zákl. přenesená",J189,0)</f>
        <v>0</v>
      </c>
      <c r="BH189" s="198">
        <f>IF(N189="sníž. přenesená",J189,0)</f>
        <v>0</v>
      </c>
      <c r="BI189" s="198">
        <f>IF(N189="nulová",J189,0)</f>
        <v>0</v>
      </c>
      <c r="BJ189" s="18" t="s">
        <v>80</v>
      </c>
      <c r="BK189" s="198">
        <f>ROUND(I189*H189,2)</f>
        <v>0</v>
      </c>
      <c r="BL189" s="18" t="s">
        <v>152</v>
      </c>
      <c r="BM189" s="197" t="s">
        <v>775</v>
      </c>
    </row>
    <row r="190" s="2" customFormat="1">
      <c r="A190" s="39"/>
      <c r="B190" s="40"/>
      <c r="C190" s="41"/>
      <c r="D190" s="199" t="s">
        <v>155</v>
      </c>
      <c r="E190" s="41"/>
      <c r="F190" s="200" t="s">
        <v>411</v>
      </c>
      <c r="G190" s="41"/>
      <c r="H190" s="41"/>
      <c r="I190" s="201"/>
      <c r="J190" s="41"/>
      <c r="K190" s="41"/>
      <c r="L190" s="45"/>
      <c r="M190" s="202"/>
      <c r="N190" s="203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155</v>
      </c>
      <c r="AU190" s="18" t="s">
        <v>73</v>
      </c>
    </row>
    <row r="191" s="2" customFormat="1">
      <c r="A191" s="39"/>
      <c r="B191" s="40"/>
      <c r="C191" s="41"/>
      <c r="D191" s="204" t="s">
        <v>162</v>
      </c>
      <c r="E191" s="41"/>
      <c r="F191" s="205" t="s">
        <v>412</v>
      </c>
      <c r="G191" s="41"/>
      <c r="H191" s="41"/>
      <c r="I191" s="201"/>
      <c r="J191" s="41"/>
      <c r="K191" s="41"/>
      <c r="L191" s="45"/>
      <c r="M191" s="227"/>
      <c r="N191" s="228"/>
      <c r="O191" s="229"/>
      <c r="P191" s="229"/>
      <c r="Q191" s="229"/>
      <c r="R191" s="229"/>
      <c r="S191" s="229"/>
      <c r="T191" s="230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162</v>
      </c>
      <c r="AU191" s="18" t="s">
        <v>73</v>
      </c>
    </row>
    <row r="192" s="2" customFormat="1" ht="6.96" customHeight="1">
      <c r="A192" s="39"/>
      <c r="B192" s="60"/>
      <c r="C192" s="61"/>
      <c r="D192" s="61"/>
      <c r="E192" s="61"/>
      <c r="F192" s="61"/>
      <c r="G192" s="61"/>
      <c r="H192" s="61"/>
      <c r="I192" s="61"/>
      <c r="J192" s="61"/>
      <c r="K192" s="61"/>
      <c r="L192" s="45"/>
      <c r="M192" s="39"/>
      <c r="O192" s="39"/>
      <c r="P192" s="39"/>
      <c r="Q192" s="39"/>
      <c r="R192" s="39"/>
      <c r="S192" s="39"/>
      <c r="T192" s="39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</row>
  </sheetData>
  <sheetProtection sheet="1" autoFilter="0" formatColumns="0" formatRows="0" objects="1" scenarios="1" spinCount="100000" saltValue="SlEMiIlLsJx3rQ9xboT7s7XT+GGPN+4K4eSrQu1IV7AmNbfNqp6KfGRWFsjy2jCJf4ogBrZQ6ZDeqkKB67kZKA==" hashValue="6xyiXBWtyLgY+yc6Ww/5vGX5Y56vFKKmLlVK00k4FkNys3LUhf9pwQNmjLIi4iozHoSAsyPYaNdQrZ1cMlSSPA==" algorithmName="SHA-512" password="CC35"/>
  <autoFilter ref="C78:K191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hyperlinks>
    <hyperlink ref="F85" r:id="rId1" display="https://podminky.urs.cz/item/CS_URS_2022_01/183403112"/>
    <hyperlink ref="F89" r:id="rId2" display="https://podminky.urs.cz/item/CS_URS_2022_01/183403151"/>
    <hyperlink ref="F93" r:id="rId3" display="https://podminky.urs.cz/item/CS_URS_2022_01/183403152"/>
    <hyperlink ref="F97" r:id="rId4" display="https://podminky.urs.cz/item/CS_URS_2022_01/181451121"/>
    <hyperlink ref="F108" r:id="rId5" display="https://podminky.urs.cz/item/CS_URS_2022_01/185802113"/>
    <hyperlink ref="F115" r:id="rId6" display="https://podminky.urs.cz/item/CS_URS_2022_01/183101113"/>
    <hyperlink ref="F119" r:id="rId7" display="https://podminky.urs.cz/item/CS_URS_2022_01/185802114"/>
    <hyperlink ref="F133" r:id="rId8" display="https://podminky.urs.cz/item/CS_URS_2022_01/184102111"/>
    <hyperlink ref="F137" r:id="rId9" display="https://podminky.urs.cz/item/CS_URS_2022_01/184102110"/>
    <hyperlink ref="F153" r:id="rId10" display="https://podminky.urs.cz/item/CS_URS_2022_01/184215112"/>
    <hyperlink ref="F159" r:id="rId11" display="https://podminky.urs.cz/item/CS_URS_2022_01/184813133"/>
    <hyperlink ref="F163" r:id="rId12" display="https://podminky.urs.cz/item/CS_URS_2022_01/184813134"/>
    <hyperlink ref="F167" r:id="rId13" display="https://podminky.urs.cz/item/CS_URS_2022_01/184911421"/>
    <hyperlink ref="F173" r:id="rId14" display="https://podminky.urs.cz/item/CS_URS_2022_01/185804312"/>
    <hyperlink ref="F177" r:id="rId15" display="https://podminky.urs.cz/item/CS_URS_2022_01/185851121"/>
    <hyperlink ref="F180" r:id="rId16" display="https://podminky.urs.cz/item/CS_URS_2022_01/185851129"/>
    <hyperlink ref="F187" r:id="rId17" display="https://podminky.urs.cz/item/CS_URS_2022_01/348952262"/>
    <hyperlink ref="F191" r:id="rId18" display="https://podminky.urs.cz/item/CS_URS_2022_01/9982313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9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122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82</v>
      </c>
    </row>
    <row r="4" s="1" customFormat="1" ht="24.96" customHeight="1">
      <c r="B4" s="21"/>
      <c r="D4" s="141" t="s">
        <v>128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26.25" customHeight="1">
      <c r="B7" s="21"/>
      <c r="E7" s="144" t="str">
        <f>'Rekapitulace stavby'!K6</f>
        <v>Větrolamy TEO 2 a TEO 3, LBK 4b a IP 26, 27, 28 a 33 v k.ú. Vítonice u Znojma</v>
      </c>
      <c r="F7" s="143"/>
      <c r="G7" s="143"/>
      <c r="H7" s="143"/>
      <c r="L7" s="21"/>
    </row>
    <row r="8" s="1" customFormat="1" ht="12" customHeight="1">
      <c r="B8" s="21"/>
      <c r="D8" s="143" t="s">
        <v>129</v>
      </c>
      <c r="L8" s="21"/>
    </row>
    <row r="9" s="2" customFormat="1" ht="16.5" customHeight="1">
      <c r="A9" s="39"/>
      <c r="B9" s="45"/>
      <c r="C9" s="39"/>
      <c r="D9" s="39"/>
      <c r="E9" s="144" t="s">
        <v>716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413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776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22. 4. 2022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30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32</v>
      </c>
      <c r="E22" s="39"/>
      <c r="F22" s="39"/>
      <c r="G22" s="39"/>
      <c r="H22" s="39"/>
      <c r="I22" s="143" t="s">
        <v>26</v>
      </c>
      <c r="J22" s="134" t="s">
        <v>33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34</v>
      </c>
      <c r="F23" s="39"/>
      <c r="G23" s="39"/>
      <c r="H23" s="39"/>
      <c r="I23" s="143" t="s">
        <v>29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36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34</v>
      </c>
      <c r="F26" s="39"/>
      <c r="G26" s="39"/>
      <c r="H26" s="39"/>
      <c r="I26" s="143" t="s">
        <v>29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37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39</v>
      </c>
      <c r="E32" s="39"/>
      <c r="F32" s="39"/>
      <c r="G32" s="39"/>
      <c r="H32" s="39"/>
      <c r="I32" s="39"/>
      <c r="J32" s="154">
        <f>ROUND(J85,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41</v>
      </c>
      <c r="G34" s="39"/>
      <c r="H34" s="39"/>
      <c r="I34" s="155" t="s">
        <v>40</v>
      </c>
      <c r="J34" s="155" t="s">
        <v>42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43</v>
      </c>
      <c r="E35" s="143" t="s">
        <v>44</v>
      </c>
      <c r="F35" s="157">
        <f>ROUND((SUM(BE85:BE120)),  2)</f>
        <v>0</v>
      </c>
      <c r="G35" s="39"/>
      <c r="H35" s="39"/>
      <c r="I35" s="158">
        <v>0.20999999999999999</v>
      </c>
      <c r="J35" s="157">
        <f>ROUND(((SUM(BE85:BE120))*I35),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45</v>
      </c>
      <c r="F36" s="157">
        <f>ROUND((SUM(BF85:BF120)),  2)</f>
        <v>0</v>
      </c>
      <c r="G36" s="39"/>
      <c r="H36" s="39"/>
      <c r="I36" s="158">
        <v>0.14999999999999999</v>
      </c>
      <c r="J36" s="157">
        <f>ROUND(((SUM(BF85:BF120))*I36),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46</v>
      </c>
      <c r="F37" s="157">
        <f>ROUND((SUM(BG85:BG120)),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47</v>
      </c>
      <c r="F38" s="157">
        <f>ROUND((SUM(BH85:BH120)),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48</v>
      </c>
      <c r="F39" s="157">
        <f>ROUND((SUM(BI85:BI120)),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49</v>
      </c>
      <c r="E41" s="161"/>
      <c r="F41" s="161"/>
      <c r="G41" s="162" t="s">
        <v>50</v>
      </c>
      <c r="H41" s="163" t="s">
        <v>51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131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26.25" customHeight="1">
      <c r="A50" s="39"/>
      <c r="B50" s="40"/>
      <c r="C50" s="41"/>
      <c r="D50" s="41"/>
      <c r="E50" s="170" t="str">
        <f>E7</f>
        <v>Větrolamy TEO 2 a TEO 3, LBK 4b a IP 26, 27, 28 a 33 v k.ú. Vítonice u Znojma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129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716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413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SO-041 - 1. rok pěstební péče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Vítonice u Znojma</v>
      </c>
      <c r="G56" s="41"/>
      <c r="H56" s="41"/>
      <c r="I56" s="33" t="s">
        <v>23</v>
      </c>
      <c r="J56" s="73" t="str">
        <f>IF(J14="","",J14)</f>
        <v>22. 4. 2022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25</v>
      </c>
      <c r="D58" s="41"/>
      <c r="E58" s="41"/>
      <c r="F58" s="28" t="str">
        <f>E17</f>
        <v>ČR-Státní pozemkový úřad</v>
      </c>
      <c r="G58" s="41"/>
      <c r="H58" s="41"/>
      <c r="I58" s="33" t="s">
        <v>32</v>
      </c>
      <c r="J58" s="37" t="str">
        <f>E23</f>
        <v>AGROPROJEKT PSO s.r.o.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5.65" customHeight="1">
      <c r="A59" s="39"/>
      <c r="B59" s="40"/>
      <c r="C59" s="33" t="s">
        <v>30</v>
      </c>
      <c r="D59" s="41"/>
      <c r="E59" s="41"/>
      <c r="F59" s="28" t="str">
        <f>IF(E20="","",E20)</f>
        <v>Vyplň údaj</v>
      </c>
      <c r="G59" s="41"/>
      <c r="H59" s="41"/>
      <c r="I59" s="33" t="s">
        <v>36</v>
      </c>
      <c r="J59" s="37" t="str">
        <f>E26</f>
        <v>AGROPROJEKT PSO s.r.o.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132</v>
      </c>
      <c r="D61" s="172"/>
      <c r="E61" s="172"/>
      <c r="F61" s="172"/>
      <c r="G61" s="172"/>
      <c r="H61" s="172"/>
      <c r="I61" s="172"/>
      <c r="J61" s="173" t="s">
        <v>133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71</v>
      </c>
      <c r="D63" s="41"/>
      <c r="E63" s="41"/>
      <c r="F63" s="41"/>
      <c r="G63" s="41"/>
      <c r="H63" s="41"/>
      <c r="I63" s="41"/>
      <c r="J63" s="103">
        <f>J85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134</v>
      </c>
    </row>
    <row r="64" s="2" customFormat="1" ht="21.84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4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6.96" customHeight="1">
      <c r="A65" s="39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14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9" s="2" customFormat="1" ht="6.96" customHeight="1">
      <c r="A69" s="39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4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4.96" customHeight="1">
      <c r="A70" s="39"/>
      <c r="B70" s="40"/>
      <c r="C70" s="24" t="s">
        <v>135</v>
      </c>
      <c r="D70" s="41"/>
      <c r="E70" s="41"/>
      <c r="F70" s="41"/>
      <c r="G70" s="41"/>
      <c r="H70" s="41"/>
      <c r="I70" s="41"/>
      <c r="J70" s="41"/>
      <c r="K70" s="41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16</v>
      </c>
      <c r="D72" s="41"/>
      <c r="E72" s="41"/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6.25" customHeight="1">
      <c r="A73" s="39"/>
      <c r="B73" s="40"/>
      <c r="C73" s="41"/>
      <c r="D73" s="41"/>
      <c r="E73" s="170" t="str">
        <f>E7</f>
        <v>Větrolamy TEO 2 a TEO 3, LBK 4b a IP 26, 27, 28 a 33 v k.ú. Vítonice u Znojma</v>
      </c>
      <c r="F73" s="33"/>
      <c r="G73" s="33"/>
      <c r="H73" s="33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1" customFormat="1" ht="12" customHeight="1">
      <c r="B74" s="22"/>
      <c r="C74" s="33" t="s">
        <v>129</v>
      </c>
      <c r="D74" s="23"/>
      <c r="E74" s="23"/>
      <c r="F74" s="23"/>
      <c r="G74" s="23"/>
      <c r="H74" s="23"/>
      <c r="I74" s="23"/>
      <c r="J74" s="23"/>
      <c r="K74" s="23"/>
      <c r="L74" s="21"/>
    </row>
    <row r="75" s="2" customFormat="1" ht="16.5" customHeight="1">
      <c r="A75" s="39"/>
      <c r="B75" s="40"/>
      <c r="C75" s="41"/>
      <c r="D75" s="41"/>
      <c r="E75" s="170" t="s">
        <v>716</v>
      </c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413</v>
      </c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70" t="str">
        <f>E11</f>
        <v>SO-041 - 1. rok pěstební péče</v>
      </c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21</v>
      </c>
      <c r="D79" s="41"/>
      <c r="E79" s="41"/>
      <c r="F79" s="28" t="str">
        <f>F14</f>
        <v>Vítonice u Znojma</v>
      </c>
      <c r="G79" s="41"/>
      <c r="H79" s="41"/>
      <c r="I79" s="33" t="s">
        <v>23</v>
      </c>
      <c r="J79" s="73" t="str">
        <f>IF(J14="","",J14)</f>
        <v>22. 4. 2022</v>
      </c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25.65" customHeight="1">
      <c r="A81" s="39"/>
      <c r="B81" s="40"/>
      <c r="C81" s="33" t="s">
        <v>25</v>
      </c>
      <c r="D81" s="41"/>
      <c r="E81" s="41"/>
      <c r="F81" s="28" t="str">
        <f>E17</f>
        <v>ČR-Státní pozemkový úřad</v>
      </c>
      <c r="G81" s="41"/>
      <c r="H81" s="41"/>
      <c r="I81" s="33" t="s">
        <v>32</v>
      </c>
      <c r="J81" s="37" t="str">
        <f>E23</f>
        <v>AGROPROJEKT PSO s.r.o.</v>
      </c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5.65" customHeight="1">
      <c r="A82" s="39"/>
      <c r="B82" s="40"/>
      <c r="C82" s="33" t="s">
        <v>30</v>
      </c>
      <c r="D82" s="41"/>
      <c r="E82" s="41"/>
      <c r="F82" s="28" t="str">
        <f>IF(E20="","",E20)</f>
        <v>Vyplň údaj</v>
      </c>
      <c r="G82" s="41"/>
      <c r="H82" s="41"/>
      <c r="I82" s="33" t="s">
        <v>36</v>
      </c>
      <c r="J82" s="37" t="str">
        <f>E26</f>
        <v>AGROPROJEKT PSO s.r.o.</v>
      </c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0.32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9" customFormat="1" ht="29.28" customHeight="1">
      <c r="A84" s="175"/>
      <c r="B84" s="176"/>
      <c r="C84" s="177" t="s">
        <v>136</v>
      </c>
      <c r="D84" s="178" t="s">
        <v>58</v>
      </c>
      <c r="E84" s="178" t="s">
        <v>54</v>
      </c>
      <c r="F84" s="178" t="s">
        <v>55</v>
      </c>
      <c r="G84" s="178" t="s">
        <v>137</v>
      </c>
      <c r="H84" s="178" t="s">
        <v>138</v>
      </c>
      <c r="I84" s="178" t="s">
        <v>139</v>
      </c>
      <c r="J84" s="178" t="s">
        <v>133</v>
      </c>
      <c r="K84" s="179" t="s">
        <v>140</v>
      </c>
      <c r="L84" s="180"/>
      <c r="M84" s="93" t="s">
        <v>19</v>
      </c>
      <c r="N84" s="94" t="s">
        <v>43</v>
      </c>
      <c r="O84" s="94" t="s">
        <v>141</v>
      </c>
      <c r="P84" s="94" t="s">
        <v>142</v>
      </c>
      <c r="Q84" s="94" t="s">
        <v>143</v>
      </c>
      <c r="R84" s="94" t="s">
        <v>144</v>
      </c>
      <c r="S84" s="94" t="s">
        <v>145</v>
      </c>
      <c r="T84" s="95" t="s">
        <v>146</v>
      </c>
      <c r="U84" s="175"/>
      <c r="V84" s="175"/>
      <c r="W84" s="175"/>
      <c r="X84" s="175"/>
      <c r="Y84" s="175"/>
      <c r="Z84" s="175"/>
      <c r="AA84" s="175"/>
      <c r="AB84" s="175"/>
      <c r="AC84" s="175"/>
      <c r="AD84" s="175"/>
      <c r="AE84" s="175"/>
    </row>
    <row r="85" s="2" customFormat="1" ht="22.8" customHeight="1">
      <c r="A85" s="39"/>
      <c r="B85" s="40"/>
      <c r="C85" s="100" t="s">
        <v>147</v>
      </c>
      <c r="D85" s="41"/>
      <c r="E85" s="41"/>
      <c r="F85" s="41"/>
      <c r="G85" s="41"/>
      <c r="H85" s="41"/>
      <c r="I85" s="41"/>
      <c r="J85" s="181">
        <f>BK85</f>
        <v>0</v>
      </c>
      <c r="K85" s="41"/>
      <c r="L85" s="45"/>
      <c r="M85" s="96"/>
      <c r="N85" s="182"/>
      <c r="O85" s="97"/>
      <c r="P85" s="183">
        <f>SUM(P86:P120)</f>
        <v>0</v>
      </c>
      <c r="Q85" s="97"/>
      <c r="R85" s="183">
        <f>SUM(R86:R120)</f>
        <v>0.0063800000000000003</v>
      </c>
      <c r="S85" s="97"/>
      <c r="T85" s="184">
        <f>SUM(T86:T120)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72</v>
      </c>
      <c r="AU85" s="18" t="s">
        <v>134</v>
      </c>
      <c r="BK85" s="185">
        <f>SUM(BK86:BK120)</f>
        <v>0</v>
      </c>
    </row>
    <row r="86" s="2" customFormat="1" ht="24.15" customHeight="1">
      <c r="A86" s="39"/>
      <c r="B86" s="40"/>
      <c r="C86" s="186" t="s">
        <v>80</v>
      </c>
      <c r="D86" s="186" t="s">
        <v>148</v>
      </c>
      <c r="E86" s="187" t="s">
        <v>415</v>
      </c>
      <c r="F86" s="188" t="s">
        <v>416</v>
      </c>
      <c r="G86" s="189" t="s">
        <v>417</v>
      </c>
      <c r="H86" s="190">
        <v>0.38900000000000001</v>
      </c>
      <c r="I86" s="191"/>
      <c r="J86" s="192">
        <f>ROUND(I86*H86,2)</f>
        <v>0</v>
      </c>
      <c r="K86" s="188" t="s">
        <v>159</v>
      </c>
      <c r="L86" s="45"/>
      <c r="M86" s="193" t="s">
        <v>19</v>
      </c>
      <c r="N86" s="194" t="s">
        <v>44</v>
      </c>
      <c r="O86" s="85"/>
      <c r="P86" s="195">
        <f>O86*H86</f>
        <v>0</v>
      </c>
      <c r="Q86" s="195">
        <v>0</v>
      </c>
      <c r="R86" s="195">
        <f>Q86*H86</f>
        <v>0</v>
      </c>
      <c r="S86" s="195">
        <v>0</v>
      </c>
      <c r="T86" s="196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197" t="s">
        <v>152</v>
      </c>
      <c r="AT86" s="197" t="s">
        <v>148</v>
      </c>
      <c r="AU86" s="197" t="s">
        <v>73</v>
      </c>
      <c r="AY86" s="18" t="s">
        <v>153</v>
      </c>
      <c r="BE86" s="198">
        <f>IF(N86="základní",J86,0)</f>
        <v>0</v>
      </c>
      <c r="BF86" s="198">
        <f>IF(N86="snížená",J86,0)</f>
        <v>0</v>
      </c>
      <c r="BG86" s="198">
        <f>IF(N86="zákl. přenesená",J86,0)</f>
        <v>0</v>
      </c>
      <c r="BH86" s="198">
        <f>IF(N86="sníž. přenesená",J86,0)</f>
        <v>0</v>
      </c>
      <c r="BI86" s="198">
        <f>IF(N86="nulová",J86,0)</f>
        <v>0</v>
      </c>
      <c r="BJ86" s="18" t="s">
        <v>80</v>
      </c>
      <c r="BK86" s="198">
        <f>ROUND(I86*H86,2)</f>
        <v>0</v>
      </c>
      <c r="BL86" s="18" t="s">
        <v>152</v>
      </c>
      <c r="BM86" s="197" t="s">
        <v>777</v>
      </c>
    </row>
    <row r="87" s="2" customFormat="1">
      <c r="A87" s="39"/>
      <c r="B87" s="40"/>
      <c r="C87" s="41"/>
      <c r="D87" s="199" t="s">
        <v>155</v>
      </c>
      <c r="E87" s="41"/>
      <c r="F87" s="200" t="s">
        <v>419</v>
      </c>
      <c r="G87" s="41"/>
      <c r="H87" s="41"/>
      <c r="I87" s="201"/>
      <c r="J87" s="41"/>
      <c r="K87" s="41"/>
      <c r="L87" s="45"/>
      <c r="M87" s="202"/>
      <c r="N87" s="203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155</v>
      </c>
      <c r="AU87" s="18" t="s">
        <v>73</v>
      </c>
    </row>
    <row r="88" s="2" customFormat="1">
      <c r="A88" s="39"/>
      <c r="B88" s="40"/>
      <c r="C88" s="41"/>
      <c r="D88" s="204" t="s">
        <v>162</v>
      </c>
      <c r="E88" s="41"/>
      <c r="F88" s="205" t="s">
        <v>420</v>
      </c>
      <c r="G88" s="41"/>
      <c r="H88" s="41"/>
      <c r="I88" s="201"/>
      <c r="J88" s="41"/>
      <c r="K88" s="41"/>
      <c r="L88" s="45"/>
      <c r="M88" s="202"/>
      <c r="N88" s="203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162</v>
      </c>
      <c r="AU88" s="18" t="s">
        <v>73</v>
      </c>
    </row>
    <row r="89" s="10" customFormat="1">
      <c r="A89" s="10"/>
      <c r="B89" s="206"/>
      <c r="C89" s="207"/>
      <c r="D89" s="199" t="s">
        <v>181</v>
      </c>
      <c r="E89" s="208" t="s">
        <v>19</v>
      </c>
      <c r="F89" s="209" t="s">
        <v>778</v>
      </c>
      <c r="G89" s="207"/>
      <c r="H89" s="210">
        <v>0.38900000000000001</v>
      </c>
      <c r="I89" s="211"/>
      <c r="J89" s="207"/>
      <c r="K89" s="207"/>
      <c r="L89" s="212"/>
      <c r="M89" s="213"/>
      <c r="N89" s="214"/>
      <c r="O89" s="214"/>
      <c r="P89" s="214"/>
      <c r="Q89" s="214"/>
      <c r="R89" s="214"/>
      <c r="S89" s="214"/>
      <c r="T89" s="215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T89" s="216" t="s">
        <v>181</v>
      </c>
      <c r="AU89" s="216" t="s">
        <v>73</v>
      </c>
      <c r="AV89" s="10" t="s">
        <v>82</v>
      </c>
      <c r="AW89" s="10" t="s">
        <v>35</v>
      </c>
      <c r="AX89" s="10" t="s">
        <v>80</v>
      </c>
      <c r="AY89" s="216" t="s">
        <v>153</v>
      </c>
    </row>
    <row r="90" s="2" customFormat="1" ht="24.15" customHeight="1">
      <c r="A90" s="39"/>
      <c r="B90" s="40"/>
      <c r="C90" s="186" t="s">
        <v>82</v>
      </c>
      <c r="D90" s="186" t="s">
        <v>148</v>
      </c>
      <c r="E90" s="187" t="s">
        <v>779</v>
      </c>
      <c r="F90" s="188" t="s">
        <v>780</v>
      </c>
      <c r="G90" s="189" t="s">
        <v>151</v>
      </c>
      <c r="H90" s="190">
        <v>83452</v>
      </c>
      <c r="I90" s="191"/>
      <c r="J90" s="192">
        <f>ROUND(I90*H90,2)</f>
        <v>0</v>
      </c>
      <c r="K90" s="188" t="s">
        <v>159</v>
      </c>
      <c r="L90" s="45"/>
      <c r="M90" s="193" t="s">
        <v>19</v>
      </c>
      <c r="N90" s="194" t="s">
        <v>44</v>
      </c>
      <c r="O90" s="85"/>
      <c r="P90" s="195">
        <f>O90*H90</f>
        <v>0</v>
      </c>
      <c r="Q90" s="195">
        <v>0</v>
      </c>
      <c r="R90" s="195">
        <f>Q90*H90</f>
        <v>0</v>
      </c>
      <c r="S90" s="195">
        <v>0</v>
      </c>
      <c r="T90" s="196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197" t="s">
        <v>152</v>
      </c>
      <c r="AT90" s="197" t="s">
        <v>148</v>
      </c>
      <c r="AU90" s="197" t="s">
        <v>73</v>
      </c>
      <c r="AY90" s="18" t="s">
        <v>153</v>
      </c>
      <c r="BE90" s="198">
        <f>IF(N90="základní",J90,0)</f>
        <v>0</v>
      </c>
      <c r="BF90" s="198">
        <f>IF(N90="snížená",J90,0)</f>
        <v>0</v>
      </c>
      <c r="BG90" s="198">
        <f>IF(N90="zákl. přenesená",J90,0)</f>
        <v>0</v>
      </c>
      <c r="BH90" s="198">
        <f>IF(N90="sníž. přenesená",J90,0)</f>
        <v>0</v>
      </c>
      <c r="BI90" s="198">
        <f>IF(N90="nulová",J90,0)</f>
        <v>0</v>
      </c>
      <c r="BJ90" s="18" t="s">
        <v>80</v>
      </c>
      <c r="BK90" s="198">
        <f>ROUND(I90*H90,2)</f>
        <v>0</v>
      </c>
      <c r="BL90" s="18" t="s">
        <v>152</v>
      </c>
      <c r="BM90" s="197" t="s">
        <v>781</v>
      </c>
    </row>
    <row r="91" s="2" customFormat="1">
      <c r="A91" s="39"/>
      <c r="B91" s="40"/>
      <c r="C91" s="41"/>
      <c r="D91" s="199" t="s">
        <v>155</v>
      </c>
      <c r="E91" s="41"/>
      <c r="F91" s="200" t="s">
        <v>782</v>
      </c>
      <c r="G91" s="41"/>
      <c r="H91" s="41"/>
      <c r="I91" s="201"/>
      <c r="J91" s="41"/>
      <c r="K91" s="41"/>
      <c r="L91" s="45"/>
      <c r="M91" s="202"/>
      <c r="N91" s="203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155</v>
      </c>
      <c r="AU91" s="18" t="s">
        <v>73</v>
      </c>
    </row>
    <row r="92" s="2" customFormat="1">
      <c r="A92" s="39"/>
      <c r="B92" s="40"/>
      <c r="C92" s="41"/>
      <c r="D92" s="204" t="s">
        <v>162</v>
      </c>
      <c r="E92" s="41"/>
      <c r="F92" s="205" t="s">
        <v>783</v>
      </c>
      <c r="G92" s="41"/>
      <c r="H92" s="41"/>
      <c r="I92" s="201"/>
      <c r="J92" s="41"/>
      <c r="K92" s="41"/>
      <c r="L92" s="45"/>
      <c r="M92" s="202"/>
      <c r="N92" s="203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162</v>
      </c>
      <c r="AU92" s="18" t="s">
        <v>73</v>
      </c>
    </row>
    <row r="93" s="10" customFormat="1">
      <c r="A93" s="10"/>
      <c r="B93" s="206"/>
      <c r="C93" s="207"/>
      <c r="D93" s="199" t="s">
        <v>181</v>
      </c>
      <c r="E93" s="208" t="s">
        <v>19</v>
      </c>
      <c r="F93" s="209" t="s">
        <v>784</v>
      </c>
      <c r="G93" s="207"/>
      <c r="H93" s="210">
        <v>83452</v>
      </c>
      <c r="I93" s="211"/>
      <c r="J93" s="207"/>
      <c r="K93" s="207"/>
      <c r="L93" s="212"/>
      <c r="M93" s="213"/>
      <c r="N93" s="214"/>
      <c r="O93" s="214"/>
      <c r="P93" s="214"/>
      <c r="Q93" s="214"/>
      <c r="R93" s="214"/>
      <c r="S93" s="214"/>
      <c r="T93" s="215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T93" s="216" t="s">
        <v>181</v>
      </c>
      <c r="AU93" s="216" t="s">
        <v>73</v>
      </c>
      <c r="AV93" s="10" t="s">
        <v>82</v>
      </c>
      <c r="AW93" s="10" t="s">
        <v>35</v>
      </c>
      <c r="AX93" s="10" t="s">
        <v>80</v>
      </c>
      <c r="AY93" s="216" t="s">
        <v>153</v>
      </c>
    </row>
    <row r="94" s="2" customFormat="1" ht="16.5" customHeight="1">
      <c r="A94" s="39"/>
      <c r="B94" s="40"/>
      <c r="C94" s="186" t="s">
        <v>164</v>
      </c>
      <c r="D94" s="186" t="s">
        <v>148</v>
      </c>
      <c r="E94" s="187" t="s">
        <v>785</v>
      </c>
      <c r="F94" s="188" t="s">
        <v>786</v>
      </c>
      <c r="G94" s="189" t="s">
        <v>194</v>
      </c>
      <c r="H94" s="190">
        <v>8.3450000000000006</v>
      </c>
      <c r="I94" s="191"/>
      <c r="J94" s="192">
        <f>ROUND(I94*H94,2)</f>
        <v>0</v>
      </c>
      <c r="K94" s="188" t="s">
        <v>19</v>
      </c>
      <c r="L94" s="45"/>
      <c r="M94" s="193" t="s">
        <v>19</v>
      </c>
      <c r="N94" s="194" t="s">
        <v>44</v>
      </c>
      <c r="O94" s="85"/>
      <c r="P94" s="195">
        <f>O94*H94</f>
        <v>0</v>
      </c>
      <c r="Q94" s="195">
        <v>0</v>
      </c>
      <c r="R94" s="195">
        <f>Q94*H94</f>
        <v>0</v>
      </c>
      <c r="S94" s="195">
        <v>0</v>
      </c>
      <c r="T94" s="196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197" t="s">
        <v>152</v>
      </c>
      <c r="AT94" s="197" t="s">
        <v>148</v>
      </c>
      <c r="AU94" s="197" t="s">
        <v>73</v>
      </c>
      <c r="AY94" s="18" t="s">
        <v>153</v>
      </c>
      <c r="BE94" s="198">
        <f>IF(N94="základní",J94,0)</f>
        <v>0</v>
      </c>
      <c r="BF94" s="198">
        <f>IF(N94="snížená",J94,0)</f>
        <v>0</v>
      </c>
      <c r="BG94" s="198">
        <f>IF(N94="zákl. přenesená",J94,0)</f>
        <v>0</v>
      </c>
      <c r="BH94" s="198">
        <f>IF(N94="sníž. přenesená",J94,0)</f>
        <v>0</v>
      </c>
      <c r="BI94" s="198">
        <f>IF(N94="nulová",J94,0)</f>
        <v>0</v>
      </c>
      <c r="BJ94" s="18" t="s">
        <v>80</v>
      </c>
      <c r="BK94" s="198">
        <f>ROUND(I94*H94,2)</f>
        <v>0</v>
      </c>
      <c r="BL94" s="18" t="s">
        <v>152</v>
      </c>
      <c r="BM94" s="197" t="s">
        <v>787</v>
      </c>
    </row>
    <row r="95" s="2" customFormat="1">
      <c r="A95" s="39"/>
      <c r="B95" s="40"/>
      <c r="C95" s="41"/>
      <c r="D95" s="199" t="s">
        <v>155</v>
      </c>
      <c r="E95" s="41"/>
      <c r="F95" s="200" t="s">
        <v>786</v>
      </c>
      <c r="G95" s="41"/>
      <c r="H95" s="41"/>
      <c r="I95" s="201"/>
      <c r="J95" s="41"/>
      <c r="K95" s="41"/>
      <c r="L95" s="45"/>
      <c r="M95" s="202"/>
      <c r="N95" s="203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155</v>
      </c>
      <c r="AU95" s="18" t="s">
        <v>73</v>
      </c>
    </row>
    <row r="96" s="10" customFormat="1">
      <c r="A96" s="10"/>
      <c r="B96" s="206"/>
      <c r="C96" s="207"/>
      <c r="D96" s="199" t="s">
        <v>181</v>
      </c>
      <c r="E96" s="208" t="s">
        <v>19</v>
      </c>
      <c r="F96" s="209" t="s">
        <v>788</v>
      </c>
      <c r="G96" s="207"/>
      <c r="H96" s="210">
        <v>8.3450000000000006</v>
      </c>
      <c r="I96" s="211"/>
      <c r="J96" s="207"/>
      <c r="K96" s="207"/>
      <c r="L96" s="212"/>
      <c r="M96" s="213"/>
      <c r="N96" s="214"/>
      <c r="O96" s="214"/>
      <c r="P96" s="214"/>
      <c r="Q96" s="214"/>
      <c r="R96" s="214"/>
      <c r="S96" s="214"/>
      <c r="T96" s="215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T96" s="216" t="s">
        <v>181</v>
      </c>
      <c r="AU96" s="216" t="s">
        <v>73</v>
      </c>
      <c r="AV96" s="10" t="s">
        <v>82</v>
      </c>
      <c r="AW96" s="10" t="s">
        <v>35</v>
      </c>
      <c r="AX96" s="10" t="s">
        <v>73</v>
      </c>
      <c r="AY96" s="216" t="s">
        <v>153</v>
      </c>
    </row>
    <row r="97" s="15" customFormat="1">
      <c r="A97" s="15"/>
      <c r="B97" s="271"/>
      <c r="C97" s="272"/>
      <c r="D97" s="199" t="s">
        <v>181</v>
      </c>
      <c r="E97" s="273" t="s">
        <v>19</v>
      </c>
      <c r="F97" s="274" t="s">
        <v>789</v>
      </c>
      <c r="G97" s="272"/>
      <c r="H97" s="275">
        <v>8.3450000000000006</v>
      </c>
      <c r="I97" s="276"/>
      <c r="J97" s="272"/>
      <c r="K97" s="272"/>
      <c r="L97" s="277"/>
      <c r="M97" s="278"/>
      <c r="N97" s="279"/>
      <c r="O97" s="279"/>
      <c r="P97" s="279"/>
      <c r="Q97" s="279"/>
      <c r="R97" s="279"/>
      <c r="S97" s="279"/>
      <c r="T97" s="280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T97" s="281" t="s">
        <v>181</v>
      </c>
      <c r="AU97" s="281" t="s">
        <v>73</v>
      </c>
      <c r="AV97" s="15" t="s">
        <v>152</v>
      </c>
      <c r="AW97" s="15" t="s">
        <v>35</v>
      </c>
      <c r="AX97" s="15" t="s">
        <v>80</v>
      </c>
      <c r="AY97" s="281" t="s">
        <v>153</v>
      </c>
    </row>
    <row r="98" s="2" customFormat="1" ht="33" customHeight="1">
      <c r="A98" s="39"/>
      <c r="B98" s="40"/>
      <c r="C98" s="186" t="s">
        <v>152</v>
      </c>
      <c r="D98" s="186" t="s">
        <v>148</v>
      </c>
      <c r="E98" s="187" t="s">
        <v>422</v>
      </c>
      <c r="F98" s="188" t="s">
        <v>423</v>
      </c>
      <c r="G98" s="189" t="s">
        <v>151</v>
      </c>
      <c r="H98" s="190">
        <v>319</v>
      </c>
      <c r="I98" s="191"/>
      <c r="J98" s="192">
        <f>ROUND(I98*H98,2)</f>
        <v>0</v>
      </c>
      <c r="K98" s="188" t="s">
        <v>159</v>
      </c>
      <c r="L98" s="45"/>
      <c r="M98" s="193" t="s">
        <v>19</v>
      </c>
      <c r="N98" s="194" t="s">
        <v>44</v>
      </c>
      <c r="O98" s="85"/>
      <c r="P98" s="195">
        <f>O98*H98</f>
        <v>0</v>
      </c>
      <c r="Q98" s="195">
        <v>0</v>
      </c>
      <c r="R98" s="195">
        <f>Q98*H98</f>
        <v>0</v>
      </c>
      <c r="S98" s="195">
        <v>0</v>
      </c>
      <c r="T98" s="196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197" t="s">
        <v>152</v>
      </c>
      <c r="AT98" s="197" t="s">
        <v>148</v>
      </c>
      <c r="AU98" s="197" t="s">
        <v>73</v>
      </c>
      <c r="AY98" s="18" t="s">
        <v>153</v>
      </c>
      <c r="BE98" s="198">
        <f>IF(N98="základní",J98,0)</f>
        <v>0</v>
      </c>
      <c r="BF98" s="198">
        <f>IF(N98="snížená",J98,0)</f>
        <v>0</v>
      </c>
      <c r="BG98" s="198">
        <f>IF(N98="zákl. přenesená",J98,0)</f>
        <v>0</v>
      </c>
      <c r="BH98" s="198">
        <f>IF(N98="sníž. přenesená",J98,0)</f>
        <v>0</v>
      </c>
      <c r="BI98" s="198">
        <f>IF(N98="nulová",J98,0)</f>
        <v>0</v>
      </c>
      <c r="BJ98" s="18" t="s">
        <v>80</v>
      </c>
      <c r="BK98" s="198">
        <f>ROUND(I98*H98,2)</f>
        <v>0</v>
      </c>
      <c r="BL98" s="18" t="s">
        <v>152</v>
      </c>
      <c r="BM98" s="197" t="s">
        <v>790</v>
      </c>
    </row>
    <row r="99" s="2" customFormat="1">
      <c r="A99" s="39"/>
      <c r="B99" s="40"/>
      <c r="C99" s="41"/>
      <c r="D99" s="199" t="s">
        <v>155</v>
      </c>
      <c r="E99" s="41"/>
      <c r="F99" s="200" t="s">
        <v>425</v>
      </c>
      <c r="G99" s="41"/>
      <c r="H99" s="41"/>
      <c r="I99" s="201"/>
      <c r="J99" s="41"/>
      <c r="K99" s="41"/>
      <c r="L99" s="45"/>
      <c r="M99" s="202"/>
      <c r="N99" s="203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155</v>
      </c>
      <c r="AU99" s="18" t="s">
        <v>73</v>
      </c>
    </row>
    <row r="100" s="2" customFormat="1">
      <c r="A100" s="39"/>
      <c r="B100" s="40"/>
      <c r="C100" s="41"/>
      <c r="D100" s="204" t="s">
        <v>162</v>
      </c>
      <c r="E100" s="41"/>
      <c r="F100" s="205" t="s">
        <v>426</v>
      </c>
      <c r="G100" s="41"/>
      <c r="H100" s="41"/>
      <c r="I100" s="201"/>
      <c r="J100" s="41"/>
      <c r="K100" s="41"/>
      <c r="L100" s="45"/>
      <c r="M100" s="202"/>
      <c r="N100" s="203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162</v>
      </c>
      <c r="AU100" s="18" t="s">
        <v>73</v>
      </c>
    </row>
    <row r="101" s="10" customFormat="1">
      <c r="A101" s="10"/>
      <c r="B101" s="206"/>
      <c r="C101" s="207"/>
      <c r="D101" s="199" t="s">
        <v>181</v>
      </c>
      <c r="E101" s="208" t="s">
        <v>19</v>
      </c>
      <c r="F101" s="209" t="s">
        <v>791</v>
      </c>
      <c r="G101" s="207"/>
      <c r="H101" s="210">
        <v>319</v>
      </c>
      <c r="I101" s="211"/>
      <c r="J101" s="207"/>
      <c r="K101" s="207"/>
      <c r="L101" s="212"/>
      <c r="M101" s="213"/>
      <c r="N101" s="214"/>
      <c r="O101" s="214"/>
      <c r="P101" s="214"/>
      <c r="Q101" s="214"/>
      <c r="R101" s="214"/>
      <c r="S101" s="214"/>
      <c r="T101" s="215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T101" s="216" t="s">
        <v>181</v>
      </c>
      <c r="AU101" s="216" t="s">
        <v>73</v>
      </c>
      <c r="AV101" s="10" t="s">
        <v>82</v>
      </c>
      <c r="AW101" s="10" t="s">
        <v>35</v>
      </c>
      <c r="AX101" s="10" t="s">
        <v>80</v>
      </c>
      <c r="AY101" s="216" t="s">
        <v>153</v>
      </c>
    </row>
    <row r="102" s="2" customFormat="1" ht="16.5" customHeight="1">
      <c r="A102" s="39"/>
      <c r="B102" s="40"/>
      <c r="C102" s="186" t="s">
        <v>175</v>
      </c>
      <c r="D102" s="186" t="s">
        <v>148</v>
      </c>
      <c r="E102" s="187" t="s">
        <v>428</v>
      </c>
      <c r="F102" s="188" t="s">
        <v>429</v>
      </c>
      <c r="G102" s="189" t="s">
        <v>207</v>
      </c>
      <c r="H102" s="190">
        <v>319</v>
      </c>
      <c r="I102" s="191"/>
      <c r="J102" s="192">
        <f>ROUND(I102*H102,2)</f>
        <v>0</v>
      </c>
      <c r="K102" s="188" t="s">
        <v>159</v>
      </c>
      <c r="L102" s="45"/>
      <c r="M102" s="193" t="s">
        <v>19</v>
      </c>
      <c r="N102" s="194" t="s">
        <v>44</v>
      </c>
      <c r="O102" s="85"/>
      <c r="P102" s="195">
        <f>O102*H102</f>
        <v>0</v>
      </c>
      <c r="Q102" s="195">
        <v>2.0000000000000002E-05</v>
      </c>
      <c r="R102" s="195">
        <f>Q102*H102</f>
        <v>0.0063800000000000003</v>
      </c>
      <c r="S102" s="195">
        <v>0</v>
      </c>
      <c r="T102" s="196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197" t="s">
        <v>152</v>
      </c>
      <c r="AT102" s="197" t="s">
        <v>148</v>
      </c>
      <c r="AU102" s="197" t="s">
        <v>73</v>
      </c>
      <c r="AY102" s="18" t="s">
        <v>153</v>
      </c>
      <c r="BE102" s="198">
        <f>IF(N102="základní",J102,0)</f>
        <v>0</v>
      </c>
      <c r="BF102" s="198">
        <f>IF(N102="snížená",J102,0)</f>
        <v>0</v>
      </c>
      <c r="BG102" s="198">
        <f>IF(N102="zákl. přenesená",J102,0)</f>
        <v>0</v>
      </c>
      <c r="BH102" s="198">
        <f>IF(N102="sníž. přenesená",J102,0)</f>
        <v>0</v>
      </c>
      <c r="BI102" s="198">
        <f>IF(N102="nulová",J102,0)</f>
        <v>0</v>
      </c>
      <c r="BJ102" s="18" t="s">
        <v>80</v>
      </c>
      <c r="BK102" s="198">
        <f>ROUND(I102*H102,2)</f>
        <v>0</v>
      </c>
      <c r="BL102" s="18" t="s">
        <v>152</v>
      </c>
      <c r="BM102" s="197" t="s">
        <v>792</v>
      </c>
    </row>
    <row r="103" s="2" customFormat="1">
      <c r="A103" s="39"/>
      <c r="B103" s="40"/>
      <c r="C103" s="41"/>
      <c r="D103" s="199" t="s">
        <v>155</v>
      </c>
      <c r="E103" s="41"/>
      <c r="F103" s="200" t="s">
        <v>431</v>
      </c>
      <c r="G103" s="41"/>
      <c r="H103" s="41"/>
      <c r="I103" s="201"/>
      <c r="J103" s="41"/>
      <c r="K103" s="41"/>
      <c r="L103" s="45"/>
      <c r="M103" s="202"/>
      <c r="N103" s="203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155</v>
      </c>
      <c r="AU103" s="18" t="s">
        <v>73</v>
      </c>
    </row>
    <row r="104" s="2" customFormat="1">
      <c r="A104" s="39"/>
      <c r="B104" s="40"/>
      <c r="C104" s="41"/>
      <c r="D104" s="204" t="s">
        <v>162</v>
      </c>
      <c r="E104" s="41"/>
      <c r="F104" s="205" t="s">
        <v>432</v>
      </c>
      <c r="G104" s="41"/>
      <c r="H104" s="41"/>
      <c r="I104" s="201"/>
      <c r="J104" s="41"/>
      <c r="K104" s="41"/>
      <c r="L104" s="45"/>
      <c r="M104" s="202"/>
      <c r="N104" s="203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162</v>
      </c>
      <c r="AU104" s="18" t="s">
        <v>73</v>
      </c>
    </row>
    <row r="105" s="10" customFormat="1">
      <c r="A105" s="10"/>
      <c r="B105" s="206"/>
      <c r="C105" s="207"/>
      <c r="D105" s="199" t="s">
        <v>181</v>
      </c>
      <c r="E105" s="208" t="s">
        <v>19</v>
      </c>
      <c r="F105" s="209" t="s">
        <v>793</v>
      </c>
      <c r="G105" s="207"/>
      <c r="H105" s="210">
        <v>319</v>
      </c>
      <c r="I105" s="211"/>
      <c r="J105" s="207"/>
      <c r="K105" s="207"/>
      <c r="L105" s="212"/>
      <c r="M105" s="213"/>
      <c r="N105" s="214"/>
      <c r="O105" s="214"/>
      <c r="P105" s="214"/>
      <c r="Q105" s="214"/>
      <c r="R105" s="214"/>
      <c r="S105" s="214"/>
      <c r="T105" s="215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T105" s="216" t="s">
        <v>181</v>
      </c>
      <c r="AU105" s="216" t="s">
        <v>73</v>
      </c>
      <c r="AV105" s="10" t="s">
        <v>82</v>
      </c>
      <c r="AW105" s="10" t="s">
        <v>35</v>
      </c>
      <c r="AX105" s="10" t="s">
        <v>80</v>
      </c>
      <c r="AY105" s="216" t="s">
        <v>153</v>
      </c>
    </row>
    <row r="106" s="2" customFormat="1" ht="24.15" customHeight="1">
      <c r="A106" s="39"/>
      <c r="B106" s="40"/>
      <c r="C106" s="186" t="s">
        <v>183</v>
      </c>
      <c r="D106" s="186" t="s">
        <v>148</v>
      </c>
      <c r="E106" s="187" t="s">
        <v>434</v>
      </c>
      <c r="F106" s="188" t="s">
        <v>435</v>
      </c>
      <c r="G106" s="189" t="s">
        <v>207</v>
      </c>
      <c r="H106" s="190">
        <v>319</v>
      </c>
      <c r="I106" s="191"/>
      <c r="J106" s="192">
        <f>ROUND(I106*H106,2)</f>
        <v>0</v>
      </c>
      <c r="K106" s="188" t="s">
        <v>159</v>
      </c>
      <c r="L106" s="45"/>
      <c r="M106" s="193" t="s">
        <v>19</v>
      </c>
      <c r="N106" s="194" t="s">
        <v>44</v>
      </c>
      <c r="O106" s="85"/>
      <c r="P106" s="195">
        <f>O106*H106</f>
        <v>0</v>
      </c>
      <c r="Q106" s="195">
        <v>0</v>
      </c>
      <c r="R106" s="195">
        <f>Q106*H106</f>
        <v>0</v>
      </c>
      <c r="S106" s="195">
        <v>0</v>
      </c>
      <c r="T106" s="196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197" t="s">
        <v>152</v>
      </c>
      <c r="AT106" s="197" t="s">
        <v>148</v>
      </c>
      <c r="AU106" s="197" t="s">
        <v>73</v>
      </c>
      <c r="AY106" s="18" t="s">
        <v>153</v>
      </c>
      <c r="BE106" s="198">
        <f>IF(N106="základní",J106,0)</f>
        <v>0</v>
      </c>
      <c r="BF106" s="198">
        <f>IF(N106="snížená",J106,0)</f>
        <v>0</v>
      </c>
      <c r="BG106" s="198">
        <f>IF(N106="zákl. přenesená",J106,0)</f>
        <v>0</v>
      </c>
      <c r="BH106" s="198">
        <f>IF(N106="sníž. přenesená",J106,0)</f>
        <v>0</v>
      </c>
      <c r="BI106" s="198">
        <f>IF(N106="nulová",J106,0)</f>
        <v>0</v>
      </c>
      <c r="BJ106" s="18" t="s">
        <v>80</v>
      </c>
      <c r="BK106" s="198">
        <f>ROUND(I106*H106,2)</f>
        <v>0</v>
      </c>
      <c r="BL106" s="18" t="s">
        <v>152</v>
      </c>
      <c r="BM106" s="197" t="s">
        <v>794</v>
      </c>
    </row>
    <row r="107" s="2" customFormat="1">
      <c r="A107" s="39"/>
      <c r="B107" s="40"/>
      <c r="C107" s="41"/>
      <c r="D107" s="199" t="s">
        <v>155</v>
      </c>
      <c r="E107" s="41"/>
      <c r="F107" s="200" t="s">
        <v>437</v>
      </c>
      <c r="G107" s="41"/>
      <c r="H107" s="41"/>
      <c r="I107" s="201"/>
      <c r="J107" s="41"/>
      <c r="K107" s="41"/>
      <c r="L107" s="45"/>
      <c r="M107" s="202"/>
      <c r="N107" s="203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155</v>
      </c>
      <c r="AU107" s="18" t="s">
        <v>73</v>
      </c>
    </row>
    <row r="108" s="2" customFormat="1">
      <c r="A108" s="39"/>
      <c r="B108" s="40"/>
      <c r="C108" s="41"/>
      <c r="D108" s="204" t="s">
        <v>162</v>
      </c>
      <c r="E108" s="41"/>
      <c r="F108" s="205" t="s">
        <v>438</v>
      </c>
      <c r="G108" s="41"/>
      <c r="H108" s="41"/>
      <c r="I108" s="201"/>
      <c r="J108" s="41"/>
      <c r="K108" s="41"/>
      <c r="L108" s="45"/>
      <c r="M108" s="202"/>
      <c r="N108" s="203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162</v>
      </c>
      <c r="AU108" s="18" t="s">
        <v>73</v>
      </c>
    </row>
    <row r="109" s="10" customFormat="1">
      <c r="A109" s="10"/>
      <c r="B109" s="206"/>
      <c r="C109" s="207"/>
      <c r="D109" s="199" t="s">
        <v>181</v>
      </c>
      <c r="E109" s="208" t="s">
        <v>19</v>
      </c>
      <c r="F109" s="209" t="s">
        <v>795</v>
      </c>
      <c r="G109" s="207"/>
      <c r="H109" s="210">
        <v>319</v>
      </c>
      <c r="I109" s="211"/>
      <c r="J109" s="207"/>
      <c r="K109" s="207"/>
      <c r="L109" s="212"/>
      <c r="M109" s="213"/>
      <c r="N109" s="214"/>
      <c r="O109" s="214"/>
      <c r="P109" s="214"/>
      <c r="Q109" s="214"/>
      <c r="R109" s="214"/>
      <c r="S109" s="214"/>
      <c r="T109" s="215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T109" s="216" t="s">
        <v>181</v>
      </c>
      <c r="AU109" s="216" t="s">
        <v>73</v>
      </c>
      <c r="AV109" s="10" t="s">
        <v>82</v>
      </c>
      <c r="AW109" s="10" t="s">
        <v>35</v>
      </c>
      <c r="AX109" s="10" t="s">
        <v>80</v>
      </c>
      <c r="AY109" s="216" t="s">
        <v>153</v>
      </c>
    </row>
    <row r="110" s="2" customFormat="1" ht="16.5" customHeight="1">
      <c r="A110" s="39"/>
      <c r="B110" s="40"/>
      <c r="C110" s="186" t="s">
        <v>191</v>
      </c>
      <c r="D110" s="186" t="s">
        <v>148</v>
      </c>
      <c r="E110" s="187" t="s">
        <v>374</v>
      </c>
      <c r="F110" s="188" t="s">
        <v>375</v>
      </c>
      <c r="G110" s="189" t="s">
        <v>369</v>
      </c>
      <c r="H110" s="190">
        <v>15.949999999999999</v>
      </c>
      <c r="I110" s="191"/>
      <c r="J110" s="192">
        <f>ROUND(I110*H110,2)</f>
        <v>0</v>
      </c>
      <c r="K110" s="188" t="s">
        <v>159</v>
      </c>
      <c r="L110" s="45"/>
      <c r="M110" s="193" t="s">
        <v>19</v>
      </c>
      <c r="N110" s="194" t="s">
        <v>44</v>
      </c>
      <c r="O110" s="85"/>
      <c r="P110" s="195">
        <f>O110*H110</f>
        <v>0</v>
      </c>
      <c r="Q110" s="195">
        <v>0</v>
      </c>
      <c r="R110" s="195">
        <f>Q110*H110</f>
        <v>0</v>
      </c>
      <c r="S110" s="195">
        <v>0</v>
      </c>
      <c r="T110" s="196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197" t="s">
        <v>152</v>
      </c>
      <c r="AT110" s="197" t="s">
        <v>148</v>
      </c>
      <c r="AU110" s="197" t="s">
        <v>73</v>
      </c>
      <c r="AY110" s="18" t="s">
        <v>153</v>
      </c>
      <c r="BE110" s="198">
        <f>IF(N110="základní",J110,0)</f>
        <v>0</v>
      </c>
      <c r="BF110" s="198">
        <f>IF(N110="snížená",J110,0)</f>
        <v>0</v>
      </c>
      <c r="BG110" s="198">
        <f>IF(N110="zákl. přenesená",J110,0)</f>
        <v>0</v>
      </c>
      <c r="BH110" s="198">
        <f>IF(N110="sníž. přenesená",J110,0)</f>
        <v>0</v>
      </c>
      <c r="BI110" s="198">
        <f>IF(N110="nulová",J110,0)</f>
        <v>0</v>
      </c>
      <c r="BJ110" s="18" t="s">
        <v>80</v>
      </c>
      <c r="BK110" s="198">
        <f>ROUND(I110*H110,2)</f>
        <v>0</v>
      </c>
      <c r="BL110" s="18" t="s">
        <v>152</v>
      </c>
      <c r="BM110" s="197" t="s">
        <v>796</v>
      </c>
    </row>
    <row r="111" s="2" customFormat="1">
      <c r="A111" s="39"/>
      <c r="B111" s="40"/>
      <c r="C111" s="41"/>
      <c r="D111" s="199" t="s">
        <v>155</v>
      </c>
      <c r="E111" s="41"/>
      <c r="F111" s="200" t="s">
        <v>377</v>
      </c>
      <c r="G111" s="41"/>
      <c r="H111" s="41"/>
      <c r="I111" s="201"/>
      <c r="J111" s="41"/>
      <c r="K111" s="41"/>
      <c r="L111" s="45"/>
      <c r="M111" s="202"/>
      <c r="N111" s="203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155</v>
      </c>
      <c r="AU111" s="18" t="s">
        <v>73</v>
      </c>
    </row>
    <row r="112" s="2" customFormat="1">
      <c r="A112" s="39"/>
      <c r="B112" s="40"/>
      <c r="C112" s="41"/>
      <c r="D112" s="204" t="s">
        <v>162</v>
      </c>
      <c r="E112" s="41"/>
      <c r="F112" s="205" t="s">
        <v>378</v>
      </c>
      <c r="G112" s="41"/>
      <c r="H112" s="41"/>
      <c r="I112" s="201"/>
      <c r="J112" s="41"/>
      <c r="K112" s="41"/>
      <c r="L112" s="45"/>
      <c r="M112" s="202"/>
      <c r="N112" s="203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162</v>
      </c>
      <c r="AU112" s="18" t="s">
        <v>73</v>
      </c>
    </row>
    <row r="113" s="10" customFormat="1">
      <c r="A113" s="10"/>
      <c r="B113" s="206"/>
      <c r="C113" s="207"/>
      <c r="D113" s="199" t="s">
        <v>181</v>
      </c>
      <c r="E113" s="208" t="s">
        <v>19</v>
      </c>
      <c r="F113" s="209" t="s">
        <v>797</v>
      </c>
      <c r="G113" s="207"/>
      <c r="H113" s="210">
        <v>15.949999999999999</v>
      </c>
      <c r="I113" s="211"/>
      <c r="J113" s="207"/>
      <c r="K113" s="207"/>
      <c r="L113" s="212"/>
      <c r="M113" s="213"/>
      <c r="N113" s="214"/>
      <c r="O113" s="214"/>
      <c r="P113" s="214"/>
      <c r="Q113" s="214"/>
      <c r="R113" s="214"/>
      <c r="S113" s="214"/>
      <c r="T113" s="215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T113" s="216" t="s">
        <v>181</v>
      </c>
      <c r="AU113" s="216" t="s">
        <v>73</v>
      </c>
      <c r="AV113" s="10" t="s">
        <v>82</v>
      </c>
      <c r="AW113" s="10" t="s">
        <v>35</v>
      </c>
      <c r="AX113" s="10" t="s">
        <v>80</v>
      </c>
      <c r="AY113" s="216" t="s">
        <v>153</v>
      </c>
    </row>
    <row r="114" s="2" customFormat="1" ht="21.75" customHeight="1">
      <c r="A114" s="39"/>
      <c r="B114" s="40"/>
      <c r="C114" s="186" t="s">
        <v>188</v>
      </c>
      <c r="D114" s="186" t="s">
        <v>148</v>
      </c>
      <c r="E114" s="187" t="s">
        <v>381</v>
      </c>
      <c r="F114" s="188" t="s">
        <v>382</v>
      </c>
      <c r="G114" s="189" t="s">
        <v>369</v>
      </c>
      <c r="H114" s="190">
        <v>15.949999999999999</v>
      </c>
      <c r="I114" s="191"/>
      <c r="J114" s="192">
        <f>ROUND(I114*H114,2)</f>
        <v>0</v>
      </c>
      <c r="K114" s="188" t="s">
        <v>159</v>
      </c>
      <c r="L114" s="45"/>
      <c r="M114" s="193" t="s">
        <v>19</v>
      </c>
      <c r="N114" s="194" t="s">
        <v>44</v>
      </c>
      <c r="O114" s="85"/>
      <c r="P114" s="195">
        <f>O114*H114</f>
        <v>0</v>
      </c>
      <c r="Q114" s="195">
        <v>0</v>
      </c>
      <c r="R114" s="195">
        <f>Q114*H114</f>
        <v>0</v>
      </c>
      <c r="S114" s="195">
        <v>0</v>
      </c>
      <c r="T114" s="196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197" t="s">
        <v>152</v>
      </c>
      <c r="AT114" s="197" t="s">
        <v>148</v>
      </c>
      <c r="AU114" s="197" t="s">
        <v>73</v>
      </c>
      <c r="AY114" s="18" t="s">
        <v>153</v>
      </c>
      <c r="BE114" s="198">
        <f>IF(N114="základní",J114,0)</f>
        <v>0</v>
      </c>
      <c r="BF114" s="198">
        <f>IF(N114="snížená",J114,0)</f>
        <v>0</v>
      </c>
      <c r="BG114" s="198">
        <f>IF(N114="zákl. přenesená",J114,0)</f>
        <v>0</v>
      </c>
      <c r="BH114" s="198">
        <f>IF(N114="sníž. přenesená",J114,0)</f>
        <v>0</v>
      </c>
      <c r="BI114" s="198">
        <f>IF(N114="nulová",J114,0)</f>
        <v>0</v>
      </c>
      <c r="BJ114" s="18" t="s">
        <v>80</v>
      </c>
      <c r="BK114" s="198">
        <f>ROUND(I114*H114,2)</f>
        <v>0</v>
      </c>
      <c r="BL114" s="18" t="s">
        <v>152</v>
      </c>
      <c r="BM114" s="197" t="s">
        <v>798</v>
      </c>
    </row>
    <row r="115" s="2" customFormat="1">
      <c r="A115" s="39"/>
      <c r="B115" s="40"/>
      <c r="C115" s="41"/>
      <c r="D115" s="199" t="s">
        <v>155</v>
      </c>
      <c r="E115" s="41"/>
      <c r="F115" s="200" t="s">
        <v>384</v>
      </c>
      <c r="G115" s="41"/>
      <c r="H115" s="41"/>
      <c r="I115" s="201"/>
      <c r="J115" s="41"/>
      <c r="K115" s="41"/>
      <c r="L115" s="45"/>
      <c r="M115" s="202"/>
      <c r="N115" s="203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155</v>
      </c>
      <c r="AU115" s="18" t="s">
        <v>73</v>
      </c>
    </row>
    <row r="116" s="2" customFormat="1">
      <c r="A116" s="39"/>
      <c r="B116" s="40"/>
      <c r="C116" s="41"/>
      <c r="D116" s="204" t="s">
        <v>162</v>
      </c>
      <c r="E116" s="41"/>
      <c r="F116" s="205" t="s">
        <v>385</v>
      </c>
      <c r="G116" s="41"/>
      <c r="H116" s="41"/>
      <c r="I116" s="201"/>
      <c r="J116" s="41"/>
      <c r="K116" s="41"/>
      <c r="L116" s="45"/>
      <c r="M116" s="202"/>
      <c r="N116" s="203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162</v>
      </c>
      <c r="AU116" s="18" t="s">
        <v>73</v>
      </c>
    </row>
    <row r="117" s="2" customFormat="1" ht="24.15" customHeight="1">
      <c r="A117" s="39"/>
      <c r="B117" s="40"/>
      <c r="C117" s="186" t="s">
        <v>204</v>
      </c>
      <c r="D117" s="186" t="s">
        <v>148</v>
      </c>
      <c r="E117" s="187" t="s">
        <v>387</v>
      </c>
      <c r="F117" s="188" t="s">
        <v>388</v>
      </c>
      <c r="G117" s="189" t="s">
        <v>369</v>
      </c>
      <c r="H117" s="190">
        <v>63.799999999999997</v>
      </c>
      <c r="I117" s="191"/>
      <c r="J117" s="192">
        <f>ROUND(I117*H117,2)</f>
        <v>0</v>
      </c>
      <c r="K117" s="188" t="s">
        <v>159</v>
      </c>
      <c r="L117" s="45"/>
      <c r="M117" s="193" t="s">
        <v>19</v>
      </c>
      <c r="N117" s="194" t="s">
        <v>44</v>
      </c>
      <c r="O117" s="85"/>
      <c r="P117" s="195">
        <f>O117*H117</f>
        <v>0</v>
      </c>
      <c r="Q117" s="195">
        <v>0</v>
      </c>
      <c r="R117" s="195">
        <f>Q117*H117</f>
        <v>0</v>
      </c>
      <c r="S117" s="195">
        <v>0</v>
      </c>
      <c r="T117" s="196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197" t="s">
        <v>152</v>
      </c>
      <c r="AT117" s="197" t="s">
        <v>148</v>
      </c>
      <c r="AU117" s="197" t="s">
        <v>73</v>
      </c>
      <c r="AY117" s="18" t="s">
        <v>153</v>
      </c>
      <c r="BE117" s="198">
        <f>IF(N117="základní",J117,0)</f>
        <v>0</v>
      </c>
      <c r="BF117" s="198">
        <f>IF(N117="snížená",J117,0)</f>
        <v>0</v>
      </c>
      <c r="BG117" s="198">
        <f>IF(N117="zákl. přenesená",J117,0)</f>
        <v>0</v>
      </c>
      <c r="BH117" s="198">
        <f>IF(N117="sníž. přenesená",J117,0)</f>
        <v>0</v>
      </c>
      <c r="BI117" s="198">
        <f>IF(N117="nulová",J117,0)</f>
        <v>0</v>
      </c>
      <c r="BJ117" s="18" t="s">
        <v>80</v>
      </c>
      <c r="BK117" s="198">
        <f>ROUND(I117*H117,2)</f>
        <v>0</v>
      </c>
      <c r="BL117" s="18" t="s">
        <v>152</v>
      </c>
      <c r="BM117" s="197" t="s">
        <v>799</v>
      </c>
    </row>
    <row r="118" s="2" customFormat="1">
      <c r="A118" s="39"/>
      <c r="B118" s="40"/>
      <c r="C118" s="41"/>
      <c r="D118" s="199" t="s">
        <v>155</v>
      </c>
      <c r="E118" s="41"/>
      <c r="F118" s="200" t="s">
        <v>390</v>
      </c>
      <c r="G118" s="41"/>
      <c r="H118" s="41"/>
      <c r="I118" s="201"/>
      <c r="J118" s="41"/>
      <c r="K118" s="41"/>
      <c r="L118" s="45"/>
      <c r="M118" s="202"/>
      <c r="N118" s="203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155</v>
      </c>
      <c r="AU118" s="18" t="s">
        <v>73</v>
      </c>
    </row>
    <row r="119" s="2" customFormat="1">
      <c r="A119" s="39"/>
      <c r="B119" s="40"/>
      <c r="C119" s="41"/>
      <c r="D119" s="204" t="s">
        <v>162</v>
      </c>
      <c r="E119" s="41"/>
      <c r="F119" s="205" t="s">
        <v>391</v>
      </c>
      <c r="G119" s="41"/>
      <c r="H119" s="41"/>
      <c r="I119" s="201"/>
      <c r="J119" s="41"/>
      <c r="K119" s="41"/>
      <c r="L119" s="45"/>
      <c r="M119" s="202"/>
      <c r="N119" s="203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162</v>
      </c>
      <c r="AU119" s="18" t="s">
        <v>73</v>
      </c>
    </row>
    <row r="120" s="10" customFormat="1">
      <c r="A120" s="10"/>
      <c r="B120" s="206"/>
      <c r="C120" s="207"/>
      <c r="D120" s="199" t="s">
        <v>181</v>
      </c>
      <c r="E120" s="208" t="s">
        <v>19</v>
      </c>
      <c r="F120" s="209" t="s">
        <v>800</v>
      </c>
      <c r="G120" s="207"/>
      <c r="H120" s="210">
        <v>63.799999999999997</v>
      </c>
      <c r="I120" s="211"/>
      <c r="J120" s="207"/>
      <c r="K120" s="207"/>
      <c r="L120" s="212"/>
      <c r="M120" s="231"/>
      <c r="N120" s="232"/>
      <c r="O120" s="232"/>
      <c r="P120" s="232"/>
      <c r="Q120" s="232"/>
      <c r="R120" s="232"/>
      <c r="S120" s="232"/>
      <c r="T120" s="233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T120" s="216" t="s">
        <v>181</v>
      </c>
      <c r="AU120" s="216" t="s">
        <v>73</v>
      </c>
      <c r="AV120" s="10" t="s">
        <v>82</v>
      </c>
      <c r="AW120" s="10" t="s">
        <v>35</v>
      </c>
      <c r="AX120" s="10" t="s">
        <v>80</v>
      </c>
      <c r="AY120" s="216" t="s">
        <v>153</v>
      </c>
    </row>
    <row r="121" s="2" customFormat="1" ht="6.96" customHeight="1">
      <c r="A121" s="39"/>
      <c r="B121" s="60"/>
      <c r="C121" s="61"/>
      <c r="D121" s="61"/>
      <c r="E121" s="61"/>
      <c r="F121" s="61"/>
      <c r="G121" s="61"/>
      <c r="H121" s="61"/>
      <c r="I121" s="61"/>
      <c r="J121" s="61"/>
      <c r="K121" s="61"/>
      <c r="L121" s="45"/>
      <c r="M121" s="39"/>
      <c r="O121" s="39"/>
      <c r="P121" s="39"/>
      <c r="Q121" s="39"/>
      <c r="R121" s="39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</sheetData>
  <sheetProtection sheet="1" autoFilter="0" formatColumns="0" formatRows="0" objects="1" scenarios="1" spinCount="100000" saltValue="0qVVlb20cYtbJU7TDUeSzhJNvV6Q//BkNGvH8bGi3TO7sQW8HqRtj22rNmAnpmvmGldBx1tbfBDf+LNV6voRkA==" hashValue="qyZPHcEjyhhLRxDWXFxR6JTxfGP1+y5umEj7CC9nXwGfrdB3+FgtjLFA47/NF6AQahkXVAfi4aDmQEacrAtJMw==" algorithmName="SHA-512" password="CC35"/>
  <autoFilter ref="C84:K12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88" r:id="rId1" display="https://podminky.urs.cz/item/CS_URS_2022_01/184851256"/>
    <hyperlink ref="F92" r:id="rId2" display="https://podminky.urs.cz/item/CS_URS_2022_01/111151231"/>
    <hyperlink ref="F100" r:id="rId3" display="https://podminky.urs.cz/item/CS_URS_2022_01/185804214"/>
    <hyperlink ref="F104" r:id="rId4" display="https://podminky.urs.cz/item/CS_URS_2022_01/184911111"/>
    <hyperlink ref="F108" r:id="rId5" display="https://podminky.urs.cz/item/CS_URS_2022_01/184808211"/>
    <hyperlink ref="F112" r:id="rId6" display="https://podminky.urs.cz/item/CS_URS_2022_01/185804312"/>
    <hyperlink ref="F116" r:id="rId7" display="https://podminky.urs.cz/item/CS_URS_2022_01/185851121"/>
    <hyperlink ref="F119" r:id="rId8" display="https://podminky.urs.cz/item/CS_URS_2022_01/185851129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9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124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82</v>
      </c>
    </row>
    <row r="4" s="1" customFormat="1" ht="24.96" customHeight="1">
      <c r="B4" s="21"/>
      <c r="D4" s="141" t="s">
        <v>128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26.25" customHeight="1">
      <c r="B7" s="21"/>
      <c r="E7" s="144" t="str">
        <f>'Rekapitulace stavby'!K6</f>
        <v>Větrolamy TEO 2 a TEO 3, LBK 4b a IP 26, 27, 28 a 33 v k.ú. Vítonice u Znojma</v>
      </c>
      <c r="F7" s="143"/>
      <c r="G7" s="143"/>
      <c r="H7" s="143"/>
      <c r="L7" s="21"/>
    </row>
    <row r="8" s="1" customFormat="1" ht="12" customHeight="1">
      <c r="B8" s="21"/>
      <c r="D8" s="143" t="s">
        <v>129</v>
      </c>
      <c r="L8" s="21"/>
    </row>
    <row r="9" s="2" customFormat="1" ht="16.5" customHeight="1">
      <c r="A9" s="39"/>
      <c r="B9" s="45"/>
      <c r="C9" s="39"/>
      <c r="D9" s="39"/>
      <c r="E9" s="144" t="s">
        <v>716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413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801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22. 4. 2022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30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32</v>
      </c>
      <c r="E22" s="39"/>
      <c r="F22" s="39"/>
      <c r="G22" s="39"/>
      <c r="H22" s="39"/>
      <c r="I22" s="143" t="s">
        <v>26</v>
      </c>
      <c r="J22" s="134" t="s">
        <v>33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34</v>
      </c>
      <c r="F23" s="39"/>
      <c r="G23" s="39"/>
      <c r="H23" s="39"/>
      <c r="I23" s="143" t="s">
        <v>29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36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34</v>
      </c>
      <c r="F26" s="39"/>
      <c r="G26" s="39"/>
      <c r="H26" s="39"/>
      <c r="I26" s="143" t="s">
        <v>29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37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39</v>
      </c>
      <c r="E32" s="39"/>
      <c r="F32" s="39"/>
      <c r="G32" s="39"/>
      <c r="H32" s="39"/>
      <c r="I32" s="39"/>
      <c r="J32" s="154">
        <f>ROUND(J85,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41</v>
      </c>
      <c r="G34" s="39"/>
      <c r="H34" s="39"/>
      <c r="I34" s="155" t="s">
        <v>40</v>
      </c>
      <c r="J34" s="155" t="s">
        <v>42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43</v>
      </c>
      <c r="E35" s="143" t="s">
        <v>44</v>
      </c>
      <c r="F35" s="157">
        <f>ROUND((SUM(BE85:BE116)),  2)</f>
        <v>0</v>
      </c>
      <c r="G35" s="39"/>
      <c r="H35" s="39"/>
      <c r="I35" s="158">
        <v>0.20999999999999999</v>
      </c>
      <c r="J35" s="157">
        <f>ROUND(((SUM(BE85:BE116))*I35),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45</v>
      </c>
      <c r="F36" s="157">
        <f>ROUND((SUM(BF85:BF116)),  2)</f>
        <v>0</v>
      </c>
      <c r="G36" s="39"/>
      <c r="H36" s="39"/>
      <c r="I36" s="158">
        <v>0.14999999999999999</v>
      </c>
      <c r="J36" s="157">
        <f>ROUND(((SUM(BF85:BF116))*I36),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46</v>
      </c>
      <c r="F37" s="157">
        <f>ROUND((SUM(BG85:BG116)),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47</v>
      </c>
      <c r="F38" s="157">
        <f>ROUND((SUM(BH85:BH116)),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48</v>
      </c>
      <c r="F39" s="157">
        <f>ROUND((SUM(BI85:BI116)),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49</v>
      </c>
      <c r="E41" s="161"/>
      <c r="F41" s="161"/>
      <c r="G41" s="162" t="s">
        <v>50</v>
      </c>
      <c r="H41" s="163" t="s">
        <v>51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131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26.25" customHeight="1">
      <c r="A50" s="39"/>
      <c r="B50" s="40"/>
      <c r="C50" s="41"/>
      <c r="D50" s="41"/>
      <c r="E50" s="170" t="str">
        <f>E7</f>
        <v>Větrolamy TEO 2 a TEO 3, LBK 4b a IP 26, 27, 28 a 33 v k.ú. Vítonice u Znojma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129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716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413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SO-042 - 2. rok pěstební péče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Vítonice u Znojma</v>
      </c>
      <c r="G56" s="41"/>
      <c r="H56" s="41"/>
      <c r="I56" s="33" t="s">
        <v>23</v>
      </c>
      <c r="J56" s="73" t="str">
        <f>IF(J14="","",J14)</f>
        <v>22. 4. 2022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25</v>
      </c>
      <c r="D58" s="41"/>
      <c r="E58" s="41"/>
      <c r="F58" s="28" t="str">
        <f>E17</f>
        <v>ČR-Státní pozemkový úřad</v>
      </c>
      <c r="G58" s="41"/>
      <c r="H58" s="41"/>
      <c r="I58" s="33" t="s">
        <v>32</v>
      </c>
      <c r="J58" s="37" t="str">
        <f>E23</f>
        <v>AGROPROJEKT PSO s.r.o.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5.65" customHeight="1">
      <c r="A59" s="39"/>
      <c r="B59" s="40"/>
      <c r="C59" s="33" t="s">
        <v>30</v>
      </c>
      <c r="D59" s="41"/>
      <c r="E59" s="41"/>
      <c r="F59" s="28" t="str">
        <f>IF(E20="","",E20)</f>
        <v>Vyplň údaj</v>
      </c>
      <c r="G59" s="41"/>
      <c r="H59" s="41"/>
      <c r="I59" s="33" t="s">
        <v>36</v>
      </c>
      <c r="J59" s="37" t="str">
        <f>E26</f>
        <v>AGROPROJEKT PSO s.r.o.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132</v>
      </c>
      <c r="D61" s="172"/>
      <c r="E61" s="172"/>
      <c r="F61" s="172"/>
      <c r="G61" s="172"/>
      <c r="H61" s="172"/>
      <c r="I61" s="172"/>
      <c r="J61" s="173" t="s">
        <v>133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71</v>
      </c>
      <c r="D63" s="41"/>
      <c r="E63" s="41"/>
      <c r="F63" s="41"/>
      <c r="G63" s="41"/>
      <c r="H63" s="41"/>
      <c r="I63" s="41"/>
      <c r="J63" s="103">
        <f>J85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134</v>
      </c>
    </row>
    <row r="64" s="2" customFormat="1" ht="21.84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4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6.96" customHeight="1">
      <c r="A65" s="39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14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9" s="2" customFormat="1" ht="6.96" customHeight="1">
      <c r="A69" s="39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4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4.96" customHeight="1">
      <c r="A70" s="39"/>
      <c r="B70" s="40"/>
      <c r="C70" s="24" t="s">
        <v>135</v>
      </c>
      <c r="D70" s="41"/>
      <c r="E70" s="41"/>
      <c r="F70" s="41"/>
      <c r="G70" s="41"/>
      <c r="H70" s="41"/>
      <c r="I70" s="41"/>
      <c r="J70" s="41"/>
      <c r="K70" s="41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16</v>
      </c>
      <c r="D72" s="41"/>
      <c r="E72" s="41"/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6.25" customHeight="1">
      <c r="A73" s="39"/>
      <c r="B73" s="40"/>
      <c r="C73" s="41"/>
      <c r="D73" s="41"/>
      <c r="E73" s="170" t="str">
        <f>E7</f>
        <v>Větrolamy TEO 2 a TEO 3, LBK 4b a IP 26, 27, 28 a 33 v k.ú. Vítonice u Znojma</v>
      </c>
      <c r="F73" s="33"/>
      <c r="G73" s="33"/>
      <c r="H73" s="33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1" customFormat="1" ht="12" customHeight="1">
      <c r="B74" s="22"/>
      <c r="C74" s="33" t="s">
        <v>129</v>
      </c>
      <c r="D74" s="23"/>
      <c r="E74" s="23"/>
      <c r="F74" s="23"/>
      <c r="G74" s="23"/>
      <c r="H74" s="23"/>
      <c r="I74" s="23"/>
      <c r="J74" s="23"/>
      <c r="K74" s="23"/>
      <c r="L74" s="21"/>
    </row>
    <row r="75" s="2" customFormat="1" ht="16.5" customHeight="1">
      <c r="A75" s="39"/>
      <c r="B75" s="40"/>
      <c r="C75" s="41"/>
      <c r="D75" s="41"/>
      <c r="E75" s="170" t="s">
        <v>716</v>
      </c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413</v>
      </c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70" t="str">
        <f>E11</f>
        <v>SO-042 - 2. rok pěstební péče</v>
      </c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21</v>
      </c>
      <c r="D79" s="41"/>
      <c r="E79" s="41"/>
      <c r="F79" s="28" t="str">
        <f>F14</f>
        <v>Vítonice u Znojma</v>
      </c>
      <c r="G79" s="41"/>
      <c r="H79" s="41"/>
      <c r="I79" s="33" t="s">
        <v>23</v>
      </c>
      <c r="J79" s="73" t="str">
        <f>IF(J14="","",J14)</f>
        <v>22. 4. 2022</v>
      </c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25.65" customHeight="1">
      <c r="A81" s="39"/>
      <c r="B81" s="40"/>
      <c r="C81" s="33" t="s">
        <v>25</v>
      </c>
      <c r="D81" s="41"/>
      <c r="E81" s="41"/>
      <c r="F81" s="28" t="str">
        <f>E17</f>
        <v>ČR-Státní pozemkový úřad</v>
      </c>
      <c r="G81" s="41"/>
      <c r="H81" s="41"/>
      <c r="I81" s="33" t="s">
        <v>32</v>
      </c>
      <c r="J81" s="37" t="str">
        <f>E23</f>
        <v>AGROPROJEKT PSO s.r.o.</v>
      </c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5.65" customHeight="1">
      <c r="A82" s="39"/>
      <c r="B82" s="40"/>
      <c r="C82" s="33" t="s">
        <v>30</v>
      </c>
      <c r="D82" s="41"/>
      <c r="E82" s="41"/>
      <c r="F82" s="28" t="str">
        <f>IF(E20="","",E20)</f>
        <v>Vyplň údaj</v>
      </c>
      <c r="G82" s="41"/>
      <c r="H82" s="41"/>
      <c r="I82" s="33" t="s">
        <v>36</v>
      </c>
      <c r="J82" s="37" t="str">
        <f>E26</f>
        <v>AGROPROJEKT PSO s.r.o.</v>
      </c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0.32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9" customFormat="1" ht="29.28" customHeight="1">
      <c r="A84" s="175"/>
      <c r="B84" s="176"/>
      <c r="C84" s="177" t="s">
        <v>136</v>
      </c>
      <c r="D84" s="178" t="s">
        <v>58</v>
      </c>
      <c r="E84" s="178" t="s">
        <v>54</v>
      </c>
      <c r="F84" s="178" t="s">
        <v>55</v>
      </c>
      <c r="G84" s="178" t="s">
        <v>137</v>
      </c>
      <c r="H84" s="178" t="s">
        <v>138</v>
      </c>
      <c r="I84" s="178" t="s">
        <v>139</v>
      </c>
      <c r="J84" s="178" t="s">
        <v>133</v>
      </c>
      <c r="K84" s="179" t="s">
        <v>140</v>
      </c>
      <c r="L84" s="180"/>
      <c r="M84" s="93" t="s">
        <v>19</v>
      </c>
      <c r="N84" s="94" t="s">
        <v>43</v>
      </c>
      <c r="O84" s="94" t="s">
        <v>141</v>
      </c>
      <c r="P84" s="94" t="s">
        <v>142</v>
      </c>
      <c r="Q84" s="94" t="s">
        <v>143</v>
      </c>
      <c r="R84" s="94" t="s">
        <v>144</v>
      </c>
      <c r="S84" s="94" t="s">
        <v>145</v>
      </c>
      <c r="T84" s="95" t="s">
        <v>146</v>
      </c>
      <c r="U84" s="175"/>
      <c r="V84" s="175"/>
      <c r="W84" s="175"/>
      <c r="X84" s="175"/>
      <c r="Y84" s="175"/>
      <c r="Z84" s="175"/>
      <c r="AA84" s="175"/>
      <c r="AB84" s="175"/>
      <c r="AC84" s="175"/>
      <c r="AD84" s="175"/>
      <c r="AE84" s="175"/>
    </row>
    <row r="85" s="2" customFormat="1" ht="22.8" customHeight="1">
      <c r="A85" s="39"/>
      <c r="B85" s="40"/>
      <c r="C85" s="100" t="s">
        <v>147</v>
      </c>
      <c r="D85" s="41"/>
      <c r="E85" s="41"/>
      <c r="F85" s="41"/>
      <c r="G85" s="41"/>
      <c r="H85" s="41"/>
      <c r="I85" s="41"/>
      <c r="J85" s="181">
        <f>BK85</f>
        <v>0</v>
      </c>
      <c r="K85" s="41"/>
      <c r="L85" s="45"/>
      <c r="M85" s="96"/>
      <c r="N85" s="182"/>
      <c r="O85" s="97"/>
      <c r="P85" s="183">
        <f>SUM(P86:P116)</f>
        <v>0</v>
      </c>
      <c r="Q85" s="97"/>
      <c r="R85" s="183">
        <f>SUM(R86:R116)</f>
        <v>0.0063800000000000003</v>
      </c>
      <c r="S85" s="97"/>
      <c r="T85" s="184">
        <f>SUM(T86:T116)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72</v>
      </c>
      <c r="AU85" s="18" t="s">
        <v>134</v>
      </c>
      <c r="BK85" s="185">
        <f>SUM(BK86:BK116)</f>
        <v>0</v>
      </c>
    </row>
    <row r="86" s="2" customFormat="1" ht="24.15" customHeight="1">
      <c r="A86" s="39"/>
      <c r="B86" s="40"/>
      <c r="C86" s="186" t="s">
        <v>80</v>
      </c>
      <c r="D86" s="186" t="s">
        <v>148</v>
      </c>
      <c r="E86" s="187" t="s">
        <v>415</v>
      </c>
      <c r="F86" s="188" t="s">
        <v>416</v>
      </c>
      <c r="G86" s="189" t="s">
        <v>417</v>
      </c>
      <c r="H86" s="190">
        <v>0.26000000000000001</v>
      </c>
      <c r="I86" s="191"/>
      <c r="J86" s="192">
        <f>ROUND(I86*H86,2)</f>
        <v>0</v>
      </c>
      <c r="K86" s="188" t="s">
        <v>159</v>
      </c>
      <c r="L86" s="45"/>
      <c r="M86" s="193" t="s">
        <v>19</v>
      </c>
      <c r="N86" s="194" t="s">
        <v>44</v>
      </c>
      <c r="O86" s="85"/>
      <c r="P86" s="195">
        <f>O86*H86</f>
        <v>0</v>
      </c>
      <c r="Q86" s="195">
        <v>0</v>
      </c>
      <c r="R86" s="195">
        <f>Q86*H86</f>
        <v>0</v>
      </c>
      <c r="S86" s="195">
        <v>0</v>
      </c>
      <c r="T86" s="196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197" t="s">
        <v>152</v>
      </c>
      <c r="AT86" s="197" t="s">
        <v>148</v>
      </c>
      <c r="AU86" s="197" t="s">
        <v>73</v>
      </c>
      <c r="AY86" s="18" t="s">
        <v>153</v>
      </c>
      <c r="BE86" s="198">
        <f>IF(N86="základní",J86,0)</f>
        <v>0</v>
      </c>
      <c r="BF86" s="198">
        <f>IF(N86="snížená",J86,0)</f>
        <v>0</v>
      </c>
      <c r="BG86" s="198">
        <f>IF(N86="zákl. přenesená",J86,0)</f>
        <v>0</v>
      </c>
      <c r="BH86" s="198">
        <f>IF(N86="sníž. přenesená",J86,0)</f>
        <v>0</v>
      </c>
      <c r="BI86" s="198">
        <f>IF(N86="nulová",J86,0)</f>
        <v>0</v>
      </c>
      <c r="BJ86" s="18" t="s">
        <v>80</v>
      </c>
      <c r="BK86" s="198">
        <f>ROUND(I86*H86,2)</f>
        <v>0</v>
      </c>
      <c r="BL86" s="18" t="s">
        <v>152</v>
      </c>
      <c r="BM86" s="197" t="s">
        <v>802</v>
      </c>
    </row>
    <row r="87" s="2" customFormat="1">
      <c r="A87" s="39"/>
      <c r="B87" s="40"/>
      <c r="C87" s="41"/>
      <c r="D87" s="199" t="s">
        <v>155</v>
      </c>
      <c r="E87" s="41"/>
      <c r="F87" s="200" t="s">
        <v>419</v>
      </c>
      <c r="G87" s="41"/>
      <c r="H87" s="41"/>
      <c r="I87" s="201"/>
      <c r="J87" s="41"/>
      <c r="K87" s="41"/>
      <c r="L87" s="45"/>
      <c r="M87" s="202"/>
      <c r="N87" s="203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155</v>
      </c>
      <c r="AU87" s="18" t="s">
        <v>73</v>
      </c>
    </row>
    <row r="88" s="2" customFormat="1">
      <c r="A88" s="39"/>
      <c r="B88" s="40"/>
      <c r="C88" s="41"/>
      <c r="D88" s="204" t="s">
        <v>162</v>
      </c>
      <c r="E88" s="41"/>
      <c r="F88" s="205" t="s">
        <v>420</v>
      </c>
      <c r="G88" s="41"/>
      <c r="H88" s="41"/>
      <c r="I88" s="201"/>
      <c r="J88" s="41"/>
      <c r="K88" s="41"/>
      <c r="L88" s="45"/>
      <c r="M88" s="202"/>
      <c r="N88" s="203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162</v>
      </c>
      <c r="AU88" s="18" t="s">
        <v>73</v>
      </c>
    </row>
    <row r="89" s="10" customFormat="1">
      <c r="A89" s="10"/>
      <c r="B89" s="206"/>
      <c r="C89" s="207"/>
      <c r="D89" s="199" t="s">
        <v>181</v>
      </c>
      <c r="E89" s="208" t="s">
        <v>19</v>
      </c>
      <c r="F89" s="209" t="s">
        <v>803</v>
      </c>
      <c r="G89" s="207"/>
      <c r="H89" s="210">
        <v>0.26000000000000001</v>
      </c>
      <c r="I89" s="211"/>
      <c r="J89" s="207"/>
      <c r="K89" s="207"/>
      <c r="L89" s="212"/>
      <c r="M89" s="213"/>
      <c r="N89" s="214"/>
      <c r="O89" s="214"/>
      <c r="P89" s="214"/>
      <c r="Q89" s="214"/>
      <c r="R89" s="214"/>
      <c r="S89" s="214"/>
      <c r="T89" s="215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T89" s="216" t="s">
        <v>181</v>
      </c>
      <c r="AU89" s="216" t="s">
        <v>73</v>
      </c>
      <c r="AV89" s="10" t="s">
        <v>82</v>
      </c>
      <c r="AW89" s="10" t="s">
        <v>35</v>
      </c>
      <c r="AX89" s="10" t="s">
        <v>80</v>
      </c>
      <c r="AY89" s="216" t="s">
        <v>153</v>
      </c>
    </row>
    <row r="90" s="2" customFormat="1" ht="24.15" customHeight="1">
      <c r="A90" s="39"/>
      <c r="B90" s="40"/>
      <c r="C90" s="186" t="s">
        <v>82</v>
      </c>
      <c r="D90" s="186" t="s">
        <v>148</v>
      </c>
      <c r="E90" s="187" t="s">
        <v>779</v>
      </c>
      <c r="F90" s="188" t="s">
        <v>780</v>
      </c>
      <c r="G90" s="189" t="s">
        <v>151</v>
      </c>
      <c r="H90" s="190">
        <v>83452</v>
      </c>
      <c r="I90" s="191"/>
      <c r="J90" s="192">
        <f>ROUND(I90*H90,2)</f>
        <v>0</v>
      </c>
      <c r="K90" s="188" t="s">
        <v>159</v>
      </c>
      <c r="L90" s="45"/>
      <c r="M90" s="193" t="s">
        <v>19</v>
      </c>
      <c r="N90" s="194" t="s">
        <v>44</v>
      </c>
      <c r="O90" s="85"/>
      <c r="P90" s="195">
        <f>O90*H90</f>
        <v>0</v>
      </c>
      <c r="Q90" s="195">
        <v>0</v>
      </c>
      <c r="R90" s="195">
        <f>Q90*H90</f>
        <v>0</v>
      </c>
      <c r="S90" s="195">
        <v>0</v>
      </c>
      <c r="T90" s="196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197" t="s">
        <v>152</v>
      </c>
      <c r="AT90" s="197" t="s">
        <v>148</v>
      </c>
      <c r="AU90" s="197" t="s">
        <v>73</v>
      </c>
      <c r="AY90" s="18" t="s">
        <v>153</v>
      </c>
      <c r="BE90" s="198">
        <f>IF(N90="základní",J90,0)</f>
        <v>0</v>
      </c>
      <c r="BF90" s="198">
        <f>IF(N90="snížená",J90,0)</f>
        <v>0</v>
      </c>
      <c r="BG90" s="198">
        <f>IF(N90="zákl. přenesená",J90,0)</f>
        <v>0</v>
      </c>
      <c r="BH90" s="198">
        <f>IF(N90="sníž. přenesená",J90,0)</f>
        <v>0</v>
      </c>
      <c r="BI90" s="198">
        <f>IF(N90="nulová",J90,0)</f>
        <v>0</v>
      </c>
      <c r="BJ90" s="18" t="s">
        <v>80</v>
      </c>
      <c r="BK90" s="198">
        <f>ROUND(I90*H90,2)</f>
        <v>0</v>
      </c>
      <c r="BL90" s="18" t="s">
        <v>152</v>
      </c>
      <c r="BM90" s="197" t="s">
        <v>804</v>
      </c>
    </row>
    <row r="91" s="2" customFormat="1">
      <c r="A91" s="39"/>
      <c r="B91" s="40"/>
      <c r="C91" s="41"/>
      <c r="D91" s="199" t="s">
        <v>155</v>
      </c>
      <c r="E91" s="41"/>
      <c r="F91" s="200" t="s">
        <v>782</v>
      </c>
      <c r="G91" s="41"/>
      <c r="H91" s="41"/>
      <c r="I91" s="201"/>
      <c r="J91" s="41"/>
      <c r="K91" s="41"/>
      <c r="L91" s="45"/>
      <c r="M91" s="202"/>
      <c r="N91" s="203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155</v>
      </c>
      <c r="AU91" s="18" t="s">
        <v>73</v>
      </c>
    </row>
    <row r="92" s="2" customFormat="1">
      <c r="A92" s="39"/>
      <c r="B92" s="40"/>
      <c r="C92" s="41"/>
      <c r="D92" s="204" t="s">
        <v>162</v>
      </c>
      <c r="E92" s="41"/>
      <c r="F92" s="205" t="s">
        <v>783</v>
      </c>
      <c r="G92" s="41"/>
      <c r="H92" s="41"/>
      <c r="I92" s="201"/>
      <c r="J92" s="41"/>
      <c r="K92" s="41"/>
      <c r="L92" s="45"/>
      <c r="M92" s="202"/>
      <c r="N92" s="203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162</v>
      </c>
      <c r="AU92" s="18" t="s">
        <v>73</v>
      </c>
    </row>
    <row r="93" s="10" customFormat="1">
      <c r="A93" s="10"/>
      <c r="B93" s="206"/>
      <c r="C93" s="207"/>
      <c r="D93" s="199" t="s">
        <v>181</v>
      </c>
      <c r="E93" s="208" t="s">
        <v>19</v>
      </c>
      <c r="F93" s="209" t="s">
        <v>784</v>
      </c>
      <c r="G93" s="207"/>
      <c r="H93" s="210">
        <v>83452</v>
      </c>
      <c r="I93" s="211"/>
      <c r="J93" s="207"/>
      <c r="K93" s="207"/>
      <c r="L93" s="212"/>
      <c r="M93" s="213"/>
      <c r="N93" s="214"/>
      <c r="O93" s="214"/>
      <c r="P93" s="214"/>
      <c r="Q93" s="214"/>
      <c r="R93" s="214"/>
      <c r="S93" s="214"/>
      <c r="T93" s="215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T93" s="216" t="s">
        <v>181</v>
      </c>
      <c r="AU93" s="216" t="s">
        <v>73</v>
      </c>
      <c r="AV93" s="10" t="s">
        <v>82</v>
      </c>
      <c r="AW93" s="10" t="s">
        <v>35</v>
      </c>
      <c r="AX93" s="10" t="s">
        <v>80</v>
      </c>
      <c r="AY93" s="216" t="s">
        <v>153</v>
      </c>
    </row>
    <row r="94" s="2" customFormat="1" ht="16.5" customHeight="1">
      <c r="A94" s="39"/>
      <c r="B94" s="40"/>
      <c r="C94" s="186" t="s">
        <v>164</v>
      </c>
      <c r="D94" s="186" t="s">
        <v>148</v>
      </c>
      <c r="E94" s="187" t="s">
        <v>785</v>
      </c>
      <c r="F94" s="188" t="s">
        <v>786</v>
      </c>
      <c r="G94" s="189" t="s">
        <v>194</v>
      </c>
      <c r="H94" s="190">
        <v>8.3450000000000006</v>
      </c>
      <c r="I94" s="191"/>
      <c r="J94" s="192">
        <f>ROUND(I94*H94,2)</f>
        <v>0</v>
      </c>
      <c r="K94" s="188" t="s">
        <v>19</v>
      </c>
      <c r="L94" s="45"/>
      <c r="M94" s="193" t="s">
        <v>19</v>
      </c>
      <c r="N94" s="194" t="s">
        <v>44</v>
      </c>
      <c r="O94" s="85"/>
      <c r="P94" s="195">
        <f>O94*H94</f>
        <v>0</v>
      </c>
      <c r="Q94" s="195">
        <v>0</v>
      </c>
      <c r="R94" s="195">
        <f>Q94*H94</f>
        <v>0</v>
      </c>
      <c r="S94" s="195">
        <v>0</v>
      </c>
      <c r="T94" s="196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197" t="s">
        <v>152</v>
      </c>
      <c r="AT94" s="197" t="s">
        <v>148</v>
      </c>
      <c r="AU94" s="197" t="s">
        <v>73</v>
      </c>
      <c r="AY94" s="18" t="s">
        <v>153</v>
      </c>
      <c r="BE94" s="198">
        <f>IF(N94="základní",J94,0)</f>
        <v>0</v>
      </c>
      <c r="BF94" s="198">
        <f>IF(N94="snížená",J94,0)</f>
        <v>0</v>
      </c>
      <c r="BG94" s="198">
        <f>IF(N94="zákl. přenesená",J94,0)</f>
        <v>0</v>
      </c>
      <c r="BH94" s="198">
        <f>IF(N94="sníž. přenesená",J94,0)</f>
        <v>0</v>
      </c>
      <c r="BI94" s="198">
        <f>IF(N94="nulová",J94,0)</f>
        <v>0</v>
      </c>
      <c r="BJ94" s="18" t="s">
        <v>80</v>
      </c>
      <c r="BK94" s="198">
        <f>ROUND(I94*H94,2)</f>
        <v>0</v>
      </c>
      <c r="BL94" s="18" t="s">
        <v>152</v>
      </c>
      <c r="BM94" s="197" t="s">
        <v>805</v>
      </c>
    </row>
    <row r="95" s="2" customFormat="1">
      <c r="A95" s="39"/>
      <c r="B95" s="40"/>
      <c r="C95" s="41"/>
      <c r="D95" s="199" t="s">
        <v>155</v>
      </c>
      <c r="E95" s="41"/>
      <c r="F95" s="200" t="s">
        <v>786</v>
      </c>
      <c r="G95" s="41"/>
      <c r="H95" s="41"/>
      <c r="I95" s="201"/>
      <c r="J95" s="41"/>
      <c r="K95" s="41"/>
      <c r="L95" s="45"/>
      <c r="M95" s="202"/>
      <c r="N95" s="203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155</v>
      </c>
      <c r="AU95" s="18" t="s">
        <v>73</v>
      </c>
    </row>
    <row r="96" s="10" customFormat="1">
      <c r="A96" s="10"/>
      <c r="B96" s="206"/>
      <c r="C96" s="207"/>
      <c r="D96" s="199" t="s">
        <v>181</v>
      </c>
      <c r="E96" s="208" t="s">
        <v>19</v>
      </c>
      <c r="F96" s="209" t="s">
        <v>788</v>
      </c>
      <c r="G96" s="207"/>
      <c r="H96" s="210">
        <v>8.3450000000000006</v>
      </c>
      <c r="I96" s="211"/>
      <c r="J96" s="207"/>
      <c r="K96" s="207"/>
      <c r="L96" s="212"/>
      <c r="M96" s="213"/>
      <c r="N96" s="214"/>
      <c r="O96" s="214"/>
      <c r="P96" s="214"/>
      <c r="Q96" s="214"/>
      <c r="R96" s="214"/>
      <c r="S96" s="214"/>
      <c r="T96" s="215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T96" s="216" t="s">
        <v>181</v>
      </c>
      <c r="AU96" s="216" t="s">
        <v>73</v>
      </c>
      <c r="AV96" s="10" t="s">
        <v>82</v>
      </c>
      <c r="AW96" s="10" t="s">
        <v>35</v>
      </c>
      <c r="AX96" s="10" t="s">
        <v>73</v>
      </c>
      <c r="AY96" s="216" t="s">
        <v>153</v>
      </c>
    </row>
    <row r="97" s="15" customFormat="1">
      <c r="A97" s="15"/>
      <c r="B97" s="271"/>
      <c r="C97" s="272"/>
      <c r="D97" s="199" t="s">
        <v>181</v>
      </c>
      <c r="E97" s="273" t="s">
        <v>19</v>
      </c>
      <c r="F97" s="274" t="s">
        <v>789</v>
      </c>
      <c r="G97" s="272"/>
      <c r="H97" s="275">
        <v>8.3450000000000006</v>
      </c>
      <c r="I97" s="276"/>
      <c r="J97" s="272"/>
      <c r="K97" s="272"/>
      <c r="L97" s="277"/>
      <c r="M97" s="278"/>
      <c r="N97" s="279"/>
      <c r="O97" s="279"/>
      <c r="P97" s="279"/>
      <c r="Q97" s="279"/>
      <c r="R97" s="279"/>
      <c r="S97" s="279"/>
      <c r="T97" s="280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T97" s="281" t="s">
        <v>181</v>
      </c>
      <c r="AU97" s="281" t="s">
        <v>73</v>
      </c>
      <c r="AV97" s="15" t="s">
        <v>152</v>
      </c>
      <c r="AW97" s="15" t="s">
        <v>35</v>
      </c>
      <c r="AX97" s="15" t="s">
        <v>80</v>
      </c>
      <c r="AY97" s="281" t="s">
        <v>153</v>
      </c>
    </row>
    <row r="98" s="2" customFormat="1" ht="16.5" customHeight="1">
      <c r="A98" s="39"/>
      <c r="B98" s="40"/>
      <c r="C98" s="186" t="s">
        <v>152</v>
      </c>
      <c r="D98" s="186" t="s">
        <v>148</v>
      </c>
      <c r="E98" s="187" t="s">
        <v>428</v>
      </c>
      <c r="F98" s="188" t="s">
        <v>429</v>
      </c>
      <c r="G98" s="189" t="s">
        <v>207</v>
      </c>
      <c r="H98" s="190">
        <v>319</v>
      </c>
      <c r="I98" s="191"/>
      <c r="J98" s="192">
        <f>ROUND(I98*H98,2)</f>
        <v>0</v>
      </c>
      <c r="K98" s="188" t="s">
        <v>159</v>
      </c>
      <c r="L98" s="45"/>
      <c r="M98" s="193" t="s">
        <v>19</v>
      </c>
      <c r="N98" s="194" t="s">
        <v>44</v>
      </c>
      <c r="O98" s="85"/>
      <c r="P98" s="195">
        <f>O98*H98</f>
        <v>0</v>
      </c>
      <c r="Q98" s="195">
        <v>2.0000000000000002E-05</v>
      </c>
      <c r="R98" s="195">
        <f>Q98*H98</f>
        <v>0.0063800000000000003</v>
      </c>
      <c r="S98" s="195">
        <v>0</v>
      </c>
      <c r="T98" s="196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197" t="s">
        <v>152</v>
      </c>
      <c r="AT98" s="197" t="s">
        <v>148</v>
      </c>
      <c r="AU98" s="197" t="s">
        <v>73</v>
      </c>
      <c r="AY98" s="18" t="s">
        <v>153</v>
      </c>
      <c r="BE98" s="198">
        <f>IF(N98="základní",J98,0)</f>
        <v>0</v>
      </c>
      <c r="BF98" s="198">
        <f>IF(N98="snížená",J98,0)</f>
        <v>0</v>
      </c>
      <c r="BG98" s="198">
        <f>IF(N98="zákl. přenesená",J98,0)</f>
        <v>0</v>
      </c>
      <c r="BH98" s="198">
        <f>IF(N98="sníž. přenesená",J98,0)</f>
        <v>0</v>
      </c>
      <c r="BI98" s="198">
        <f>IF(N98="nulová",J98,0)</f>
        <v>0</v>
      </c>
      <c r="BJ98" s="18" t="s">
        <v>80</v>
      </c>
      <c r="BK98" s="198">
        <f>ROUND(I98*H98,2)</f>
        <v>0</v>
      </c>
      <c r="BL98" s="18" t="s">
        <v>152</v>
      </c>
      <c r="BM98" s="197" t="s">
        <v>806</v>
      </c>
    </row>
    <row r="99" s="2" customFormat="1">
      <c r="A99" s="39"/>
      <c r="B99" s="40"/>
      <c r="C99" s="41"/>
      <c r="D99" s="199" t="s">
        <v>155</v>
      </c>
      <c r="E99" s="41"/>
      <c r="F99" s="200" t="s">
        <v>431</v>
      </c>
      <c r="G99" s="41"/>
      <c r="H99" s="41"/>
      <c r="I99" s="201"/>
      <c r="J99" s="41"/>
      <c r="K99" s="41"/>
      <c r="L99" s="45"/>
      <c r="M99" s="202"/>
      <c r="N99" s="203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155</v>
      </c>
      <c r="AU99" s="18" t="s">
        <v>73</v>
      </c>
    </row>
    <row r="100" s="2" customFormat="1">
      <c r="A100" s="39"/>
      <c r="B100" s="40"/>
      <c r="C100" s="41"/>
      <c r="D100" s="204" t="s">
        <v>162</v>
      </c>
      <c r="E100" s="41"/>
      <c r="F100" s="205" t="s">
        <v>432</v>
      </c>
      <c r="G100" s="41"/>
      <c r="H100" s="41"/>
      <c r="I100" s="201"/>
      <c r="J100" s="41"/>
      <c r="K100" s="41"/>
      <c r="L100" s="45"/>
      <c r="M100" s="202"/>
      <c r="N100" s="203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162</v>
      </c>
      <c r="AU100" s="18" t="s">
        <v>73</v>
      </c>
    </row>
    <row r="101" s="10" customFormat="1">
      <c r="A101" s="10"/>
      <c r="B101" s="206"/>
      <c r="C101" s="207"/>
      <c r="D101" s="199" t="s">
        <v>181</v>
      </c>
      <c r="E101" s="208" t="s">
        <v>19</v>
      </c>
      <c r="F101" s="209" t="s">
        <v>793</v>
      </c>
      <c r="G101" s="207"/>
      <c r="H101" s="210">
        <v>319</v>
      </c>
      <c r="I101" s="211"/>
      <c r="J101" s="207"/>
      <c r="K101" s="207"/>
      <c r="L101" s="212"/>
      <c r="M101" s="213"/>
      <c r="N101" s="214"/>
      <c r="O101" s="214"/>
      <c r="P101" s="214"/>
      <c r="Q101" s="214"/>
      <c r="R101" s="214"/>
      <c r="S101" s="214"/>
      <c r="T101" s="215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T101" s="216" t="s">
        <v>181</v>
      </c>
      <c r="AU101" s="216" t="s">
        <v>73</v>
      </c>
      <c r="AV101" s="10" t="s">
        <v>82</v>
      </c>
      <c r="AW101" s="10" t="s">
        <v>35</v>
      </c>
      <c r="AX101" s="10" t="s">
        <v>80</v>
      </c>
      <c r="AY101" s="216" t="s">
        <v>153</v>
      </c>
    </row>
    <row r="102" s="2" customFormat="1" ht="24.15" customHeight="1">
      <c r="A102" s="39"/>
      <c r="B102" s="40"/>
      <c r="C102" s="186" t="s">
        <v>175</v>
      </c>
      <c r="D102" s="186" t="s">
        <v>148</v>
      </c>
      <c r="E102" s="187" t="s">
        <v>434</v>
      </c>
      <c r="F102" s="188" t="s">
        <v>435</v>
      </c>
      <c r="G102" s="189" t="s">
        <v>207</v>
      </c>
      <c r="H102" s="190">
        <v>319</v>
      </c>
      <c r="I102" s="191"/>
      <c r="J102" s="192">
        <f>ROUND(I102*H102,2)</f>
        <v>0</v>
      </c>
      <c r="K102" s="188" t="s">
        <v>159</v>
      </c>
      <c r="L102" s="45"/>
      <c r="M102" s="193" t="s">
        <v>19</v>
      </c>
      <c r="N102" s="194" t="s">
        <v>44</v>
      </c>
      <c r="O102" s="85"/>
      <c r="P102" s="195">
        <f>O102*H102</f>
        <v>0</v>
      </c>
      <c r="Q102" s="195">
        <v>0</v>
      </c>
      <c r="R102" s="195">
        <f>Q102*H102</f>
        <v>0</v>
      </c>
      <c r="S102" s="195">
        <v>0</v>
      </c>
      <c r="T102" s="196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197" t="s">
        <v>152</v>
      </c>
      <c r="AT102" s="197" t="s">
        <v>148</v>
      </c>
      <c r="AU102" s="197" t="s">
        <v>73</v>
      </c>
      <c r="AY102" s="18" t="s">
        <v>153</v>
      </c>
      <c r="BE102" s="198">
        <f>IF(N102="základní",J102,0)</f>
        <v>0</v>
      </c>
      <c r="BF102" s="198">
        <f>IF(N102="snížená",J102,0)</f>
        <v>0</v>
      </c>
      <c r="BG102" s="198">
        <f>IF(N102="zákl. přenesená",J102,0)</f>
        <v>0</v>
      </c>
      <c r="BH102" s="198">
        <f>IF(N102="sníž. přenesená",J102,0)</f>
        <v>0</v>
      </c>
      <c r="BI102" s="198">
        <f>IF(N102="nulová",J102,0)</f>
        <v>0</v>
      </c>
      <c r="BJ102" s="18" t="s">
        <v>80</v>
      </c>
      <c r="BK102" s="198">
        <f>ROUND(I102*H102,2)</f>
        <v>0</v>
      </c>
      <c r="BL102" s="18" t="s">
        <v>152</v>
      </c>
      <c r="BM102" s="197" t="s">
        <v>807</v>
      </c>
    </row>
    <row r="103" s="2" customFormat="1">
      <c r="A103" s="39"/>
      <c r="B103" s="40"/>
      <c r="C103" s="41"/>
      <c r="D103" s="199" t="s">
        <v>155</v>
      </c>
      <c r="E103" s="41"/>
      <c r="F103" s="200" t="s">
        <v>437</v>
      </c>
      <c r="G103" s="41"/>
      <c r="H103" s="41"/>
      <c r="I103" s="201"/>
      <c r="J103" s="41"/>
      <c r="K103" s="41"/>
      <c r="L103" s="45"/>
      <c r="M103" s="202"/>
      <c r="N103" s="203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155</v>
      </c>
      <c r="AU103" s="18" t="s">
        <v>73</v>
      </c>
    </row>
    <row r="104" s="2" customFormat="1">
      <c r="A104" s="39"/>
      <c r="B104" s="40"/>
      <c r="C104" s="41"/>
      <c r="D104" s="204" t="s">
        <v>162</v>
      </c>
      <c r="E104" s="41"/>
      <c r="F104" s="205" t="s">
        <v>438</v>
      </c>
      <c r="G104" s="41"/>
      <c r="H104" s="41"/>
      <c r="I104" s="201"/>
      <c r="J104" s="41"/>
      <c r="K104" s="41"/>
      <c r="L104" s="45"/>
      <c r="M104" s="202"/>
      <c r="N104" s="203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162</v>
      </c>
      <c r="AU104" s="18" t="s">
        <v>73</v>
      </c>
    </row>
    <row r="105" s="10" customFormat="1">
      <c r="A105" s="10"/>
      <c r="B105" s="206"/>
      <c r="C105" s="207"/>
      <c r="D105" s="199" t="s">
        <v>181</v>
      </c>
      <c r="E105" s="208" t="s">
        <v>19</v>
      </c>
      <c r="F105" s="209" t="s">
        <v>795</v>
      </c>
      <c r="G105" s="207"/>
      <c r="H105" s="210">
        <v>319</v>
      </c>
      <c r="I105" s="211"/>
      <c r="J105" s="207"/>
      <c r="K105" s="207"/>
      <c r="L105" s="212"/>
      <c r="M105" s="213"/>
      <c r="N105" s="214"/>
      <c r="O105" s="214"/>
      <c r="P105" s="214"/>
      <c r="Q105" s="214"/>
      <c r="R105" s="214"/>
      <c r="S105" s="214"/>
      <c r="T105" s="215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T105" s="216" t="s">
        <v>181</v>
      </c>
      <c r="AU105" s="216" t="s">
        <v>73</v>
      </c>
      <c r="AV105" s="10" t="s">
        <v>82</v>
      </c>
      <c r="AW105" s="10" t="s">
        <v>35</v>
      </c>
      <c r="AX105" s="10" t="s">
        <v>80</v>
      </c>
      <c r="AY105" s="216" t="s">
        <v>153</v>
      </c>
    </row>
    <row r="106" s="2" customFormat="1" ht="16.5" customHeight="1">
      <c r="A106" s="39"/>
      <c r="B106" s="40"/>
      <c r="C106" s="186" t="s">
        <v>183</v>
      </c>
      <c r="D106" s="186" t="s">
        <v>148</v>
      </c>
      <c r="E106" s="187" t="s">
        <v>374</v>
      </c>
      <c r="F106" s="188" t="s">
        <v>375</v>
      </c>
      <c r="G106" s="189" t="s">
        <v>369</v>
      </c>
      <c r="H106" s="190">
        <v>9.5700000000000003</v>
      </c>
      <c r="I106" s="191"/>
      <c r="J106" s="192">
        <f>ROUND(I106*H106,2)</f>
        <v>0</v>
      </c>
      <c r="K106" s="188" t="s">
        <v>159</v>
      </c>
      <c r="L106" s="45"/>
      <c r="M106" s="193" t="s">
        <v>19</v>
      </c>
      <c r="N106" s="194" t="s">
        <v>44</v>
      </c>
      <c r="O106" s="85"/>
      <c r="P106" s="195">
        <f>O106*H106</f>
        <v>0</v>
      </c>
      <c r="Q106" s="195">
        <v>0</v>
      </c>
      <c r="R106" s="195">
        <f>Q106*H106</f>
        <v>0</v>
      </c>
      <c r="S106" s="195">
        <v>0</v>
      </c>
      <c r="T106" s="196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197" t="s">
        <v>152</v>
      </c>
      <c r="AT106" s="197" t="s">
        <v>148</v>
      </c>
      <c r="AU106" s="197" t="s">
        <v>73</v>
      </c>
      <c r="AY106" s="18" t="s">
        <v>153</v>
      </c>
      <c r="BE106" s="198">
        <f>IF(N106="základní",J106,0)</f>
        <v>0</v>
      </c>
      <c r="BF106" s="198">
        <f>IF(N106="snížená",J106,0)</f>
        <v>0</v>
      </c>
      <c r="BG106" s="198">
        <f>IF(N106="zákl. přenesená",J106,0)</f>
        <v>0</v>
      </c>
      <c r="BH106" s="198">
        <f>IF(N106="sníž. přenesená",J106,0)</f>
        <v>0</v>
      </c>
      <c r="BI106" s="198">
        <f>IF(N106="nulová",J106,0)</f>
        <v>0</v>
      </c>
      <c r="BJ106" s="18" t="s">
        <v>80</v>
      </c>
      <c r="BK106" s="198">
        <f>ROUND(I106*H106,2)</f>
        <v>0</v>
      </c>
      <c r="BL106" s="18" t="s">
        <v>152</v>
      </c>
      <c r="BM106" s="197" t="s">
        <v>808</v>
      </c>
    </row>
    <row r="107" s="2" customFormat="1">
      <c r="A107" s="39"/>
      <c r="B107" s="40"/>
      <c r="C107" s="41"/>
      <c r="D107" s="199" t="s">
        <v>155</v>
      </c>
      <c r="E107" s="41"/>
      <c r="F107" s="200" t="s">
        <v>377</v>
      </c>
      <c r="G107" s="41"/>
      <c r="H107" s="41"/>
      <c r="I107" s="201"/>
      <c r="J107" s="41"/>
      <c r="K107" s="41"/>
      <c r="L107" s="45"/>
      <c r="M107" s="202"/>
      <c r="N107" s="203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155</v>
      </c>
      <c r="AU107" s="18" t="s">
        <v>73</v>
      </c>
    </row>
    <row r="108" s="2" customFormat="1">
      <c r="A108" s="39"/>
      <c r="B108" s="40"/>
      <c r="C108" s="41"/>
      <c r="D108" s="204" t="s">
        <v>162</v>
      </c>
      <c r="E108" s="41"/>
      <c r="F108" s="205" t="s">
        <v>378</v>
      </c>
      <c r="G108" s="41"/>
      <c r="H108" s="41"/>
      <c r="I108" s="201"/>
      <c r="J108" s="41"/>
      <c r="K108" s="41"/>
      <c r="L108" s="45"/>
      <c r="M108" s="202"/>
      <c r="N108" s="203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162</v>
      </c>
      <c r="AU108" s="18" t="s">
        <v>73</v>
      </c>
    </row>
    <row r="109" s="10" customFormat="1">
      <c r="A109" s="10"/>
      <c r="B109" s="206"/>
      <c r="C109" s="207"/>
      <c r="D109" s="199" t="s">
        <v>181</v>
      </c>
      <c r="E109" s="208" t="s">
        <v>19</v>
      </c>
      <c r="F109" s="209" t="s">
        <v>809</v>
      </c>
      <c r="G109" s="207"/>
      <c r="H109" s="210">
        <v>9.5700000000000003</v>
      </c>
      <c r="I109" s="211"/>
      <c r="J109" s="207"/>
      <c r="K109" s="207"/>
      <c r="L109" s="212"/>
      <c r="M109" s="213"/>
      <c r="N109" s="214"/>
      <c r="O109" s="214"/>
      <c r="P109" s="214"/>
      <c r="Q109" s="214"/>
      <c r="R109" s="214"/>
      <c r="S109" s="214"/>
      <c r="T109" s="215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T109" s="216" t="s">
        <v>181</v>
      </c>
      <c r="AU109" s="216" t="s">
        <v>73</v>
      </c>
      <c r="AV109" s="10" t="s">
        <v>82</v>
      </c>
      <c r="AW109" s="10" t="s">
        <v>35</v>
      </c>
      <c r="AX109" s="10" t="s">
        <v>80</v>
      </c>
      <c r="AY109" s="216" t="s">
        <v>153</v>
      </c>
    </row>
    <row r="110" s="2" customFormat="1" ht="21.75" customHeight="1">
      <c r="A110" s="39"/>
      <c r="B110" s="40"/>
      <c r="C110" s="186" t="s">
        <v>191</v>
      </c>
      <c r="D110" s="186" t="s">
        <v>148</v>
      </c>
      <c r="E110" s="187" t="s">
        <v>381</v>
      </c>
      <c r="F110" s="188" t="s">
        <v>382</v>
      </c>
      <c r="G110" s="189" t="s">
        <v>369</v>
      </c>
      <c r="H110" s="190">
        <v>9.5700000000000003</v>
      </c>
      <c r="I110" s="191"/>
      <c r="J110" s="192">
        <f>ROUND(I110*H110,2)</f>
        <v>0</v>
      </c>
      <c r="K110" s="188" t="s">
        <v>159</v>
      </c>
      <c r="L110" s="45"/>
      <c r="M110" s="193" t="s">
        <v>19</v>
      </c>
      <c r="N110" s="194" t="s">
        <v>44</v>
      </c>
      <c r="O110" s="85"/>
      <c r="P110" s="195">
        <f>O110*H110</f>
        <v>0</v>
      </c>
      <c r="Q110" s="195">
        <v>0</v>
      </c>
      <c r="R110" s="195">
        <f>Q110*H110</f>
        <v>0</v>
      </c>
      <c r="S110" s="195">
        <v>0</v>
      </c>
      <c r="T110" s="196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197" t="s">
        <v>152</v>
      </c>
      <c r="AT110" s="197" t="s">
        <v>148</v>
      </c>
      <c r="AU110" s="197" t="s">
        <v>73</v>
      </c>
      <c r="AY110" s="18" t="s">
        <v>153</v>
      </c>
      <c r="BE110" s="198">
        <f>IF(N110="základní",J110,0)</f>
        <v>0</v>
      </c>
      <c r="BF110" s="198">
        <f>IF(N110="snížená",J110,0)</f>
        <v>0</v>
      </c>
      <c r="BG110" s="198">
        <f>IF(N110="zákl. přenesená",J110,0)</f>
        <v>0</v>
      </c>
      <c r="BH110" s="198">
        <f>IF(N110="sníž. přenesená",J110,0)</f>
        <v>0</v>
      </c>
      <c r="BI110" s="198">
        <f>IF(N110="nulová",J110,0)</f>
        <v>0</v>
      </c>
      <c r="BJ110" s="18" t="s">
        <v>80</v>
      </c>
      <c r="BK110" s="198">
        <f>ROUND(I110*H110,2)</f>
        <v>0</v>
      </c>
      <c r="BL110" s="18" t="s">
        <v>152</v>
      </c>
      <c r="BM110" s="197" t="s">
        <v>810</v>
      </c>
    </row>
    <row r="111" s="2" customFormat="1">
      <c r="A111" s="39"/>
      <c r="B111" s="40"/>
      <c r="C111" s="41"/>
      <c r="D111" s="199" t="s">
        <v>155</v>
      </c>
      <c r="E111" s="41"/>
      <c r="F111" s="200" t="s">
        <v>384</v>
      </c>
      <c r="G111" s="41"/>
      <c r="H111" s="41"/>
      <c r="I111" s="201"/>
      <c r="J111" s="41"/>
      <c r="K111" s="41"/>
      <c r="L111" s="45"/>
      <c r="M111" s="202"/>
      <c r="N111" s="203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155</v>
      </c>
      <c r="AU111" s="18" t="s">
        <v>73</v>
      </c>
    </row>
    <row r="112" s="2" customFormat="1">
      <c r="A112" s="39"/>
      <c r="B112" s="40"/>
      <c r="C112" s="41"/>
      <c r="D112" s="204" t="s">
        <v>162</v>
      </c>
      <c r="E112" s="41"/>
      <c r="F112" s="205" t="s">
        <v>385</v>
      </c>
      <c r="G112" s="41"/>
      <c r="H112" s="41"/>
      <c r="I112" s="201"/>
      <c r="J112" s="41"/>
      <c r="K112" s="41"/>
      <c r="L112" s="45"/>
      <c r="M112" s="202"/>
      <c r="N112" s="203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162</v>
      </c>
      <c r="AU112" s="18" t="s">
        <v>73</v>
      </c>
    </row>
    <row r="113" s="2" customFormat="1" ht="24.15" customHeight="1">
      <c r="A113" s="39"/>
      <c r="B113" s="40"/>
      <c r="C113" s="186" t="s">
        <v>188</v>
      </c>
      <c r="D113" s="186" t="s">
        <v>148</v>
      </c>
      <c r="E113" s="187" t="s">
        <v>387</v>
      </c>
      <c r="F113" s="188" t="s">
        <v>388</v>
      </c>
      <c r="G113" s="189" t="s">
        <v>369</v>
      </c>
      <c r="H113" s="190">
        <v>38.280000000000001</v>
      </c>
      <c r="I113" s="191"/>
      <c r="J113" s="192">
        <f>ROUND(I113*H113,2)</f>
        <v>0</v>
      </c>
      <c r="K113" s="188" t="s">
        <v>159</v>
      </c>
      <c r="L113" s="45"/>
      <c r="M113" s="193" t="s">
        <v>19</v>
      </c>
      <c r="N113" s="194" t="s">
        <v>44</v>
      </c>
      <c r="O113" s="85"/>
      <c r="P113" s="195">
        <f>O113*H113</f>
        <v>0</v>
      </c>
      <c r="Q113" s="195">
        <v>0</v>
      </c>
      <c r="R113" s="195">
        <f>Q113*H113</f>
        <v>0</v>
      </c>
      <c r="S113" s="195">
        <v>0</v>
      </c>
      <c r="T113" s="196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197" t="s">
        <v>152</v>
      </c>
      <c r="AT113" s="197" t="s">
        <v>148</v>
      </c>
      <c r="AU113" s="197" t="s">
        <v>73</v>
      </c>
      <c r="AY113" s="18" t="s">
        <v>153</v>
      </c>
      <c r="BE113" s="198">
        <f>IF(N113="základní",J113,0)</f>
        <v>0</v>
      </c>
      <c r="BF113" s="198">
        <f>IF(N113="snížená",J113,0)</f>
        <v>0</v>
      </c>
      <c r="BG113" s="198">
        <f>IF(N113="zákl. přenesená",J113,0)</f>
        <v>0</v>
      </c>
      <c r="BH113" s="198">
        <f>IF(N113="sníž. přenesená",J113,0)</f>
        <v>0</v>
      </c>
      <c r="BI113" s="198">
        <f>IF(N113="nulová",J113,0)</f>
        <v>0</v>
      </c>
      <c r="BJ113" s="18" t="s">
        <v>80</v>
      </c>
      <c r="BK113" s="198">
        <f>ROUND(I113*H113,2)</f>
        <v>0</v>
      </c>
      <c r="BL113" s="18" t="s">
        <v>152</v>
      </c>
      <c r="BM113" s="197" t="s">
        <v>811</v>
      </c>
    </row>
    <row r="114" s="2" customFormat="1">
      <c r="A114" s="39"/>
      <c r="B114" s="40"/>
      <c r="C114" s="41"/>
      <c r="D114" s="199" t="s">
        <v>155</v>
      </c>
      <c r="E114" s="41"/>
      <c r="F114" s="200" t="s">
        <v>390</v>
      </c>
      <c r="G114" s="41"/>
      <c r="H114" s="41"/>
      <c r="I114" s="201"/>
      <c r="J114" s="41"/>
      <c r="K114" s="41"/>
      <c r="L114" s="45"/>
      <c r="M114" s="202"/>
      <c r="N114" s="203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155</v>
      </c>
      <c r="AU114" s="18" t="s">
        <v>73</v>
      </c>
    </row>
    <row r="115" s="2" customFormat="1">
      <c r="A115" s="39"/>
      <c r="B115" s="40"/>
      <c r="C115" s="41"/>
      <c r="D115" s="204" t="s">
        <v>162</v>
      </c>
      <c r="E115" s="41"/>
      <c r="F115" s="205" t="s">
        <v>391</v>
      </c>
      <c r="G115" s="41"/>
      <c r="H115" s="41"/>
      <c r="I115" s="201"/>
      <c r="J115" s="41"/>
      <c r="K115" s="41"/>
      <c r="L115" s="45"/>
      <c r="M115" s="202"/>
      <c r="N115" s="203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162</v>
      </c>
      <c r="AU115" s="18" t="s">
        <v>73</v>
      </c>
    </row>
    <row r="116" s="10" customFormat="1">
      <c r="A116" s="10"/>
      <c r="B116" s="206"/>
      <c r="C116" s="207"/>
      <c r="D116" s="199" t="s">
        <v>181</v>
      </c>
      <c r="E116" s="208" t="s">
        <v>19</v>
      </c>
      <c r="F116" s="209" t="s">
        <v>812</v>
      </c>
      <c r="G116" s="207"/>
      <c r="H116" s="210">
        <v>38.280000000000001</v>
      </c>
      <c r="I116" s="211"/>
      <c r="J116" s="207"/>
      <c r="K116" s="207"/>
      <c r="L116" s="212"/>
      <c r="M116" s="231"/>
      <c r="N116" s="232"/>
      <c r="O116" s="232"/>
      <c r="P116" s="232"/>
      <c r="Q116" s="232"/>
      <c r="R116" s="232"/>
      <c r="S116" s="232"/>
      <c r="T116" s="233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T116" s="216" t="s">
        <v>181</v>
      </c>
      <c r="AU116" s="216" t="s">
        <v>73</v>
      </c>
      <c r="AV116" s="10" t="s">
        <v>82</v>
      </c>
      <c r="AW116" s="10" t="s">
        <v>35</v>
      </c>
      <c r="AX116" s="10" t="s">
        <v>80</v>
      </c>
      <c r="AY116" s="216" t="s">
        <v>153</v>
      </c>
    </row>
    <row r="117" s="2" customFormat="1" ht="6.96" customHeight="1">
      <c r="A117" s="39"/>
      <c r="B117" s="60"/>
      <c r="C117" s="61"/>
      <c r="D117" s="61"/>
      <c r="E117" s="61"/>
      <c r="F117" s="61"/>
      <c r="G117" s="61"/>
      <c r="H117" s="61"/>
      <c r="I117" s="61"/>
      <c r="J117" s="61"/>
      <c r="K117" s="61"/>
      <c r="L117" s="45"/>
      <c r="M117" s="39"/>
      <c r="O117" s="39"/>
      <c r="P117" s="39"/>
      <c r="Q117" s="39"/>
      <c r="R117" s="39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</sheetData>
  <sheetProtection sheet="1" autoFilter="0" formatColumns="0" formatRows="0" objects="1" scenarios="1" spinCount="100000" saltValue="/aswT0vEBMk8D0prbqHcHM0O4sMRWMR7lU+FJ4mnKrCigH0CWwdrmKOwHzkyBItQ354YtMX9a+0PFbS7PI3NOQ==" hashValue="hzrkZDE5BAAeAf/PSNlpTeDEJjI5LMjj6V2LFpzX9yrrzHTX+5fh2OdenrrGPO2mjkv9lVH9+JaEMF2uNHGzbw==" algorithmName="SHA-512" password="CC35"/>
  <autoFilter ref="C84:K11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88" r:id="rId1" display="https://podminky.urs.cz/item/CS_URS_2022_01/184851256"/>
    <hyperlink ref="F92" r:id="rId2" display="https://podminky.urs.cz/item/CS_URS_2022_01/111151231"/>
    <hyperlink ref="F100" r:id="rId3" display="https://podminky.urs.cz/item/CS_URS_2022_01/184911111"/>
    <hyperlink ref="F104" r:id="rId4" display="https://podminky.urs.cz/item/CS_URS_2022_01/184808211"/>
    <hyperlink ref="F108" r:id="rId5" display="https://podminky.urs.cz/item/CS_URS_2022_01/185804312"/>
    <hyperlink ref="F112" r:id="rId6" display="https://podminky.urs.cz/item/CS_URS_2022_01/185851121"/>
    <hyperlink ref="F115" r:id="rId7" display="https://podminky.urs.cz/item/CS_URS_2022_01/185851129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81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82</v>
      </c>
    </row>
    <row r="4" s="1" customFormat="1" ht="24.96" customHeight="1">
      <c r="B4" s="21"/>
      <c r="D4" s="141" t="s">
        <v>128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26.25" customHeight="1">
      <c r="B7" s="21"/>
      <c r="E7" s="144" t="str">
        <f>'Rekapitulace stavby'!K6</f>
        <v>Větrolamy TEO 2 a TEO 3, LBK 4b a IP 26, 27, 28 a 33 v k.ú. Vítonice u Znojma</v>
      </c>
      <c r="F7" s="143"/>
      <c r="G7" s="143"/>
      <c r="H7" s="143"/>
      <c r="L7" s="21"/>
    </row>
    <row r="8" s="2" customFormat="1" ht="12" customHeight="1">
      <c r="A8" s="39"/>
      <c r="B8" s="45"/>
      <c r="C8" s="39"/>
      <c r="D8" s="143" t="s">
        <v>129</v>
      </c>
      <c r="E8" s="39"/>
      <c r="F8" s="39"/>
      <c r="G8" s="39"/>
      <c r="H8" s="39"/>
      <c r="I8" s="39"/>
      <c r="J8" s="39"/>
      <c r="K8" s="39"/>
      <c r="L8" s="14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130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34" t="s">
        <v>19</v>
      </c>
      <c r="G11" s="39"/>
      <c r="H11" s="39"/>
      <c r="I11" s="143" t="s">
        <v>20</v>
      </c>
      <c r="J11" s="134" t="s">
        <v>19</v>
      </c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21</v>
      </c>
      <c r="E12" s="39"/>
      <c r="F12" s="134" t="s">
        <v>22</v>
      </c>
      <c r="G12" s="39"/>
      <c r="H12" s="39"/>
      <c r="I12" s="143" t="s">
        <v>23</v>
      </c>
      <c r="J12" s="147" t="str">
        <f>'Rekapitulace stavby'!AN8</f>
        <v>22. 4. 2022</v>
      </c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25</v>
      </c>
      <c r="E14" s="39"/>
      <c r="F14" s="39"/>
      <c r="G14" s="39"/>
      <c r="H14" s="39"/>
      <c r="I14" s="143" t="s">
        <v>26</v>
      </c>
      <c r="J14" s="134" t="s">
        <v>27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4" t="s">
        <v>28</v>
      </c>
      <c r="F15" s="39"/>
      <c r="G15" s="39"/>
      <c r="H15" s="39"/>
      <c r="I15" s="143" t="s">
        <v>29</v>
      </c>
      <c r="J15" s="134" t="s">
        <v>19</v>
      </c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30</v>
      </c>
      <c r="E17" s="39"/>
      <c r="F17" s="39"/>
      <c r="G17" s="39"/>
      <c r="H17" s="39"/>
      <c r="I17" s="143" t="s">
        <v>26</v>
      </c>
      <c r="J17" s="34" t="str">
        <f>'Rekapitulace stavby'!AN13</f>
        <v>Vyplň údaj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4"/>
      <c r="G18" s="134"/>
      <c r="H18" s="134"/>
      <c r="I18" s="143" t="s">
        <v>29</v>
      </c>
      <c r="J18" s="34" t="str">
        <f>'Rekapitulace stavby'!AN14</f>
        <v>Vyplň údaj</v>
      </c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32</v>
      </c>
      <c r="E20" s="39"/>
      <c r="F20" s="39"/>
      <c r="G20" s="39"/>
      <c r="H20" s="39"/>
      <c r="I20" s="143" t="s">
        <v>26</v>
      </c>
      <c r="J20" s="134" t="s">
        <v>33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4" t="s">
        <v>34</v>
      </c>
      <c r="F21" s="39"/>
      <c r="G21" s="39"/>
      <c r="H21" s="39"/>
      <c r="I21" s="143" t="s">
        <v>29</v>
      </c>
      <c r="J21" s="134" t="s">
        <v>19</v>
      </c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36</v>
      </c>
      <c r="E23" s="39"/>
      <c r="F23" s="39"/>
      <c r="G23" s="39"/>
      <c r="H23" s="39"/>
      <c r="I23" s="143" t="s">
        <v>26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4" t="s">
        <v>34</v>
      </c>
      <c r="F24" s="39"/>
      <c r="G24" s="39"/>
      <c r="H24" s="39"/>
      <c r="I24" s="143" t="s">
        <v>29</v>
      </c>
      <c r="J24" s="134" t="s">
        <v>19</v>
      </c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37</v>
      </c>
      <c r="E26" s="39"/>
      <c r="F26" s="39"/>
      <c r="G26" s="39"/>
      <c r="H26" s="39"/>
      <c r="I26" s="39"/>
      <c r="J26" s="39"/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8"/>
      <c r="B27" s="149"/>
      <c r="C27" s="148"/>
      <c r="D27" s="148"/>
      <c r="E27" s="150" t="s">
        <v>19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14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39</v>
      </c>
      <c r="E30" s="39"/>
      <c r="F30" s="39"/>
      <c r="G30" s="39"/>
      <c r="H30" s="39"/>
      <c r="I30" s="39"/>
      <c r="J30" s="154">
        <f>ROUND(J79, 2)</f>
        <v>0</v>
      </c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41</v>
      </c>
      <c r="G32" s="39"/>
      <c r="H32" s="39"/>
      <c r="I32" s="155" t="s">
        <v>40</v>
      </c>
      <c r="J32" s="155" t="s">
        <v>42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6" t="s">
        <v>43</v>
      </c>
      <c r="E33" s="143" t="s">
        <v>44</v>
      </c>
      <c r="F33" s="157">
        <f>ROUND((SUM(BE79:BE215)),  2)</f>
        <v>0</v>
      </c>
      <c r="G33" s="39"/>
      <c r="H33" s="39"/>
      <c r="I33" s="158">
        <v>0.20999999999999999</v>
      </c>
      <c r="J33" s="157">
        <f>ROUND(((SUM(BE79:BE215))*I33),  2)</f>
        <v>0</v>
      </c>
      <c r="K33" s="39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45</v>
      </c>
      <c r="F34" s="157">
        <f>ROUND((SUM(BF79:BF215)),  2)</f>
        <v>0</v>
      </c>
      <c r="G34" s="39"/>
      <c r="H34" s="39"/>
      <c r="I34" s="158">
        <v>0.14999999999999999</v>
      </c>
      <c r="J34" s="157">
        <f>ROUND(((SUM(BF79:BF215))*I34),  2)</f>
        <v>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46</v>
      </c>
      <c r="F35" s="157">
        <f>ROUND((SUM(BG79:BG215)),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47</v>
      </c>
      <c r="F36" s="157">
        <f>ROUND((SUM(BH79:BH215)),  2)</f>
        <v>0</v>
      </c>
      <c r="G36" s="39"/>
      <c r="H36" s="39"/>
      <c r="I36" s="158">
        <v>0.14999999999999999</v>
      </c>
      <c r="J36" s="157">
        <f>0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48</v>
      </c>
      <c r="F37" s="157">
        <f>ROUND((SUM(BI79:BI215)),  2)</f>
        <v>0</v>
      </c>
      <c r="G37" s="39"/>
      <c r="H37" s="39"/>
      <c r="I37" s="158">
        <v>0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9"/>
      <c r="D39" s="160" t="s">
        <v>49</v>
      </c>
      <c r="E39" s="161"/>
      <c r="F39" s="161"/>
      <c r="G39" s="162" t="s">
        <v>50</v>
      </c>
      <c r="H39" s="163" t="s">
        <v>51</v>
      </c>
      <c r="I39" s="161"/>
      <c r="J39" s="164">
        <f>SUM(J30:J37)</f>
        <v>0</v>
      </c>
      <c r="K39" s="165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6"/>
      <c r="C40" s="167"/>
      <c r="D40" s="167"/>
      <c r="E40" s="167"/>
      <c r="F40" s="167"/>
      <c r="G40" s="167"/>
      <c r="H40" s="167"/>
      <c r="I40" s="167"/>
      <c r="J40" s="167"/>
      <c r="K40" s="167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131</v>
      </c>
      <c r="D45" s="41"/>
      <c r="E45" s="41"/>
      <c r="F45" s="41"/>
      <c r="G45" s="41"/>
      <c r="H45" s="41"/>
      <c r="I45" s="41"/>
      <c r="J45" s="41"/>
      <c r="K45" s="41"/>
      <c r="L45" s="14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26.25" customHeight="1">
      <c r="A48" s="39"/>
      <c r="B48" s="40"/>
      <c r="C48" s="41"/>
      <c r="D48" s="41"/>
      <c r="E48" s="170" t="str">
        <f>E7</f>
        <v>Větrolamy TEO 2 a TEO 3, LBK 4b a IP 26, 27, 28 a 33 v k.ú. Vítonice u Znojma</v>
      </c>
      <c r="F48" s="33"/>
      <c r="G48" s="33"/>
      <c r="H48" s="33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129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SO-01 - Lokální biokoridor LBK 4b</v>
      </c>
      <c r="F50" s="41"/>
      <c r="G50" s="41"/>
      <c r="H50" s="41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4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Vítonice u Znojma</v>
      </c>
      <c r="G52" s="41"/>
      <c r="H52" s="41"/>
      <c r="I52" s="33" t="s">
        <v>23</v>
      </c>
      <c r="J52" s="73" t="str">
        <f>IF(J12="","",J12)</f>
        <v>22. 4. 2022</v>
      </c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ČR-Státní pozemkový úřad</v>
      </c>
      <c r="G54" s="41"/>
      <c r="H54" s="41"/>
      <c r="I54" s="33" t="s">
        <v>32</v>
      </c>
      <c r="J54" s="37" t="str">
        <f>E21</f>
        <v>AGROPROJEKT PSO s.r.o.</v>
      </c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5.6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36</v>
      </c>
      <c r="J55" s="37" t="str">
        <f>E24</f>
        <v>AGROPROJEKT PSO s.r.o.</v>
      </c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1" t="s">
        <v>132</v>
      </c>
      <c r="D57" s="172"/>
      <c r="E57" s="172"/>
      <c r="F57" s="172"/>
      <c r="G57" s="172"/>
      <c r="H57" s="172"/>
      <c r="I57" s="172"/>
      <c r="J57" s="173" t="s">
        <v>133</v>
      </c>
      <c r="K57" s="172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4" t="s">
        <v>71</v>
      </c>
      <c r="D59" s="41"/>
      <c r="E59" s="41"/>
      <c r="F59" s="41"/>
      <c r="G59" s="41"/>
      <c r="H59" s="41"/>
      <c r="I59" s="41"/>
      <c r="J59" s="103">
        <f>J79</f>
        <v>0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134</v>
      </c>
    </row>
    <row r="60" s="2" customFormat="1" ht="21.84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6.96" customHeight="1">
      <c r="A61" s="39"/>
      <c r="B61" s="60"/>
      <c r="C61" s="61"/>
      <c r="D61" s="61"/>
      <c r="E61" s="61"/>
      <c r="F61" s="61"/>
      <c r="G61" s="61"/>
      <c r="H61" s="61"/>
      <c r="I61" s="61"/>
      <c r="J61" s="61"/>
      <c r="K61" s="61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5" s="2" customFormat="1" ht="6.96" customHeight="1">
      <c r="A65" s="39"/>
      <c r="B65" s="62"/>
      <c r="C65" s="63"/>
      <c r="D65" s="63"/>
      <c r="E65" s="63"/>
      <c r="F65" s="63"/>
      <c r="G65" s="63"/>
      <c r="H65" s="63"/>
      <c r="I65" s="63"/>
      <c r="J65" s="63"/>
      <c r="K65" s="63"/>
      <c r="L65" s="14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24.96" customHeight="1">
      <c r="A66" s="39"/>
      <c r="B66" s="40"/>
      <c r="C66" s="24" t="s">
        <v>135</v>
      </c>
      <c r="D66" s="41"/>
      <c r="E66" s="41"/>
      <c r="F66" s="41"/>
      <c r="G66" s="41"/>
      <c r="H66" s="41"/>
      <c r="I66" s="41"/>
      <c r="J66" s="41"/>
      <c r="K66" s="41"/>
      <c r="L66" s="14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4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12" customHeight="1">
      <c r="A68" s="39"/>
      <c r="B68" s="40"/>
      <c r="C68" s="33" t="s">
        <v>16</v>
      </c>
      <c r="D68" s="41"/>
      <c r="E68" s="41"/>
      <c r="F68" s="41"/>
      <c r="G68" s="41"/>
      <c r="H68" s="41"/>
      <c r="I68" s="41"/>
      <c r="J68" s="41"/>
      <c r="K68" s="4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26.25" customHeight="1">
      <c r="A69" s="39"/>
      <c r="B69" s="40"/>
      <c r="C69" s="41"/>
      <c r="D69" s="41"/>
      <c r="E69" s="170" t="str">
        <f>E7</f>
        <v>Větrolamy TEO 2 a TEO 3, LBK 4b a IP 26, 27, 28 a 33 v k.ú. Vítonice u Znojma</v>
      </c>
      <c r="F69" s="33"/>
      <c r="G69" s="33"/>
      <c r="H69" s="33"/>
      <c r="I69" s="41"/>
      <c r="J69" s="41"/>
      <c r="K69" s="41"/>
      <c r="L69" s="14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129</v>
      </c>
      <c r="D70" s="41"/>
      <c r="E70" s="41"/>
      <c r="F70" s="41"/>
      <c r="G70" s="41"/>
      <c r="H70" s="41"/>
      <c r="I70" s="41"/>
      <c r="J70" s="41"/>
      <c r="K70" s="41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70" t="str">
        <f>E9</f>
        <v>SO-01 - Lokální biokoridor LBK 4b</v>
      </c>
      <c r="F71" s="41"/>
      <c r="G71" s="41"/>
      <c r="H71" s="41"/>
      <c r="I71" s="41"/>
      <c r="J71" s="41"/>
      <c r="K71" s="4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21</v>
      </c>
      <c r="D73" s="41"/>
      <c r="E73" s="41"/>
      <c r="F73" s="28" t="str">
        <f>F12</f>
        <v>Vítonice u Znojma</v>
      </c>
      <c r="G73" s="41"/>
      <c r="H73" s="41"/>
      <c r="I73" s="33" t="s">
        <v>23</v>
      </c>
      <c r="J73" s="73" t="str">
        <f>IF(J12="","",J12)</f>
        <v>22. 4. 2022</v>
      </c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5.65" customHeight="1">
      <c r="A75" s="39"/>
      <c r="B75" s="40"/>
      <c r="C75" s="33" t="s">
        <v>25</v>
      </c>
      <c r="D75" s="41"/>
      <c r="E75" s="41"/>
      <c r="F75" s="28" t="str">
        <f>E15</f>
        <v>ČR-Státní pozemkový úřad</v>
      </c>
      <c r="G75" s="41"/>
      <c r="H75" s="41"/>
      <c r="I75" s="33" t="s">
        <v>32</v>
      </c>
      <c r="J75" s="37" t="str">
        <f>E21</f>
        <v>AGROPROJEKT PSO s.r.o.</v>
      </c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5.65" customHeight="1">
      <c r="A76" s="39"/>
      <c r="B76" s="40"/>
      <c r="C76" s="33" t="s">
        <v>30</v>
      </c>
      <c r="D76" s="41"/>
      <c r="E76" s="41"/>
      <c r="F76" s="28" t="str">
        <f>IF(E18="","",E18)</f>
        <v>Vyplň údaj</v>
      </c>
      <c r="G76" s="41"/>
      <c r="H76" s="41"/>
      <c r="I76" s="33" t="s">
        <v>36</v>
      </c>
      <c r="J76" s="37" t="str">
        <f>E24</f>
        <v>AGROPROJEKT PSO s.r.o.</v>
      </c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0.32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9" customFormat="1" ht="29.28" customHeight="1">
      <c r="A78" s="175"/>
      <c r="B78" s="176"/>
      <c r="C78" s="177" t="s">
        <v>136</v>
      </c>
      <c r="D78" s="178" t="s">
        <v>58</v>
      </c>
      <c r="E78" s="178" t="s">
        <v>54</v>
      </c>
      <c r="F78" s="178" t="s">
        <v>55</v>
      </c>
      <c r="G78" s="178" t="s">
        <v>137</v>
      </c>
      <c r="H78" s="178" t="s">
        <v>138</v>
      </c>
      <c r="I78" s="178" t="s">
        <v>139</v>
      </c>
      <c r="J78" s="178" t="s">
        <v>133</v>
      </c>
      <c r="K78" s="179" t="s">
        <v>140</v>
      </c>
      <c r="L78" s="180"/>
      <c r="M78" s="93" t="s">
        <v>19</v>
      </c>
      <c r="N78" s="94" t="s">
        <v>43</v>
      </c>
      <c r="O78" s="94" t="s">
        <v>141</v>
      </c>
      <c r="P78" s="94" t="s">
        <v>142</v>
      </c>
      <c r="Q78" s="94" t="s">
        <v>143</v>
      </c>
      <c r="R78" s="94" t="s">
        <v>144</v>
      </c>
      <c r="S78" s="94" t="s">
        <v>145</v>
      </c>
      <c r="T78" s="95" t="s">
        <v>146</v>
      </c>
      <c r="U78" s="175"/>
      <c r="V78" s="175"/>
      <c r="W78" s="175"/>
      <c r="X78" s="175"/>
      <c r="Y78" s="175"/>
      <c r="Z78" s="175"/>
      <c r="AA78" s="175"/>
      <c r="AB78" s="175"/>
      <c r="AC78" s="175"/>
      <c r="AD78" s="175"/>
      <c r="AE78" s="175"/>
    </row>
    <row r="79" s="2" customFormat="1" ht="22.8" customHeight="1">
      <c r="A79" s="39"/>
      <c r="B79" s="40"/>
      <c r="C79" s="100" t="s">
        <v>147</v>
      </c>
      <c r="D79" s="41"/>
      <c r="E79" s="41"/>
      <c r="F79" s="41"/>
      <c r="G79" s="41"/>
      <c r="H79" s="41"/>
      <c r="I79" s="41"/>
      <c r="J79" s="181">
        <f>BK79</f>
        <v>0</v>
      </c>
      <c r="K79" s="41"/>
      <c r="L79" s="45"/>
      <c r="M79" s="96"/>
      <c r="N79" s="182"/>
      <c r="O79" s="97"/>
      <c r="P79" s="183">
        <f>SUM(P80:P215)</f>
        <v>0</v>
      </c>
      <c r="Q79" s="97"/>
      <c r="R79" s="183">
        <f>SUM(R80:R215)</f>
        <v>359.05721999999997</v>
      </c>
      <c r="S79" s="97"/>
      <c r="T79" s="184">
        <f>SUM(T80:T215)</f>
        <v>0</v>
      </c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  <c r="AT79" s="18" t="s">
        <v>72</v>
      </c>
      <c r="AU79" s="18" t="s">
        <v>134</v>
      </c>
      <c r="BK79" s="185">
        <f>SUM(BK80:BK215)</f>
        <v>0</v>
      </c>
    </row>
    <row r="80" s="2" customFormat="1" ht="33" customHeight="1">
      <c r="A80" s="39"/>
      <c r="B80" s="40"/>
      <c r="C80" s="186" t="s">
        <v>80</v>
      </c>
      <c r="D80" s="186" t="s">
        <v>148</v>
      </c>
      <c r="E80" s="187" t="s">
        <v>149</v>
      </c>
      <c r="F80" s="188" t="s">
        <v>150</v>
      </c>
      <c r="G80" s="189" t="s">
        <v>151</v>
      </c>
      <c r="H80" s="190">
        <v>18366</v>
      </c>
      <c r="I80" s="191"/>
      <c r="J80" s="192">
        <f>ROUND(I80*H80,2)</f>
        <v>0</v>
      </c>
      <c r="K80" s="188" t="s">
        <v>19</v>
      </c>
      <c r="L80" s="45"/>
      <c r="M80" s="193" t="s">
        <v>19</v>
      </c>
      <c r="N80" s="194" t="s">
        <v>44</v>
      </c>
      <c r="O80" s="85"/>
      <c r="P80" s="195">
        <f>O80*H80</f>
        <v>0</v>
      </c>
      <c r="Q80" s="195">
        <v>0</v>
      </c>
      <c r="R80" s="195">
        <f>Q80*H80</f>
        <v>0</v>
      </c>
      <c r="S80" s="195">
        <v>0</v>
      </c>
      <c r="T80" s="196">
        <f>S80*H80</f>
        <v>0</v>
      </c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R80" s="197" t="s">
        <v>152</v>
      </c>
      <c r="AT80" s="197" t="s">
        <v>148</v>
      </c>
      <c r="AU80" s="197" t="s">
        <v>73</v>
      </c>
      <c r="AY80" s="18" t="s">
        <v>153</v>
      </c>
      <c r="BE80" s="198">
        <f>IF(N80="základní",J80,0)</f>
        <v>0</v>
      </c>
      <c r="BF80" s="198">
        <f>IF(N80="snížená",J80,0)</f>
        <v>0</v>
      </c>
      <c r="BG80" s="198">
        <f>IF(N80="zákl. přenesená",J80,0)</f>
        <v>0</v>
      </c>
      <c r="BH80" s="198">
        <f>IF(N80="sníž. přenesená",J80,0)</f>
        <v>0</v>
      </c>
      <c r="BI80" s="198">
        <f>IF(N80="nulová",J80,0)</f>
        <v>0</v>
      </c>
      <c r="BJ80" s="18" t="s">
        <v>80</v>
      </c>
      <c r="BK80" s="198">
        <f>ROUND(I80*H80,2)</f>
        <v>0</v>
      </c>
      <c r="BL80" s="18" t="s">
        <v>152</v>
      </c>
      <c r="BM80" s="197" t="s">
        <v>154</v>
      </c>
    </row>
    <row r="81" s="2" customFormat="1">
      <c r="A81" s="39"/>
      <c r="B81" s="40"/>
      <c r="C81" s="41"/>
      <c r="D81" s="199" t="s">
        <v>155</v>
      </c>
      <c r="E81" s="41"/>
      <c r="F81" s="200" t="s">
        <v>156</v>
      </c>
      <c r="G81" s="41"/>
      <c r="H81" s="41"/>
      <c r="I81" s="201"/>
      <c r="J81" s="41"/>
      <c r="K81" s="41"/>
      <c r="L81" s="45"/>
      <c r="M81" s="202"/>
      <c r="N81" s="203"/>
      <c r="O81" s="85"/>
      <c r="P81" s="85"/>
      <c r="Q81" s="85"/>
      <c r="R81" s="85"/>
      <c r="S81" s="85"/>
      <c r="T81" s="86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155</v>
      </c>
      <c r="AU81" s="18" t="s">
        <v>73</v>
      </c>
    </row>
    <row r="82" s="2" customFormat="1" ht="24.15" customHeight="1">
      <c r="A82" s="39"/>
      <c r="B82" s="40"/>
      <c r="C82" s="186" t="s">
        <v>82</v>
      </c>
      <c r="D82" s="186" t="s">
        <v>148</v>
      </c>
      <c r="E82" s="187" t="s">
        <v>157</v>
      </c>
      <c r="F82" s="188" t="s">
        <v>158</v>
      </c>
      <c r="G82" s="189" t="s">
        <v>151</v>
      </c>
      <c r="H82" s="190">
        <v>18366</v>
      </c>
      <c r="I82" s="191"/>
      <c r="J82" s="192">
        <f>ROUND(I82*H82,2)</f>
        <v>0</v>
      </c>
      <c r="K82" s="188" t="s">
        <v>159</v>
      </c>
      <c r="L82" s="45"/>
      <c r="M82" s="193" t="s">
        <v>19</v>
      </c>
      <c r="N82" s="194" t="s">
        <v>44</v>
      </c>
      <c r="O82" s="85"/>
      <c r="P82" s="195">
        <f>O82*H82</f>
        <v>0</v>
      </c>
      <c r="Q82" s="195">
        <v>0</v>
      </c>
      <c r="R82" s="195">
        <f>Q82*H82</f>
        <v>0</v>
      </c>
      <c r="S82" s="195">
        <v>0</v>
      </c>
      <c r="T82" s="196">
        <f>S82*H82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R82" s="197" t="s">
        <v>152</v>
      </c>
      <c r="AT82" s="197" t="s">
        <v>148</v>
      </c>
      <c r="AU82" s="197" t="s">
        <v>73</v>
      </c>
      <c r="AY82" s="18" t="s">
        <v>153</v>
      </c>
      <c r="BE82" s="198">
        <f>IF(N82="základní",J82,0)</f>
        <v>0</v>
      </c>
      <c r="BF82" s="198">
        <f>IF(N82="snížená",J82,0)</f>
        <v>0</v>
      </c>
      <c r="BG82" s="198">
        <f>IF(N82="zákl. přenesená",J82,0)</f>
        <v>0</v>
      </c>
      <c r="BH82" s="198">
        <f>IF(N82="sníž. přenesená",J82,0)</f>
        <v>0</v>
      </c>
      <c r="BI82" s="198">
        <f>IF(N82="nulová",J82,0)</f>
        <v>0</v>
      </c>
      <c r="BJ82" s="18" t="s">
        <v>80</v>
      </c>
      <c r="BK82" s="198">
        <f>ROUND(I82*H82,2)</f>
        <v>0</v>
      </c>
      <c r="BL82" s="18" t="s">
        <v>152</v>
      </c>
      <c r="BM82" s="197" t="s">
        <v>160</v>
      </c>
    </row>
    <row r="83" s="2" customFormat="1">
      <c r="A83" s="39"/>
      <c r="B83" s="40"/>
      <c r="C83" s="41"/>
      <c r="D83" s="199" t="s">
        <v>155</v>
      </c>
      <c r="E83" s="41"/>
      <c r="F83" s="200" t="s">
        <v>161</v>
      </c>
      <c r="G83" s="41"/>
      <c r="H83" s="41"/>
      <c r="I83" s="201"/>
      <c r="J83" s="41"/>
      <c r="K83" s="41"/>
      <c r="L83" s="45"/>
      <c r="M83" s="202"/>
      <c r="N83" s="203"/>
      <c r="O83" s="85"/>
      <c r="P83" s="85"/>
      <c r="Q83" s="85"/>
      <c r="R83" s="85"/>
      <c r="S83" s="85"/>
      <c r="T83" s="86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155</v>
      </c>
      <c r="AU83" s="18" t="s">
        <v>73</v>
      </c>
    </row>
    <row r="84" s="2" customFormat="1">
      <c r="A84" s="39"/>
      <c r="B84" s="40"/>
      <c r="C84" s="41"/>
      <c r="D84" s="204" t="s">
        <v>162</v>
      </c>
      <c r="E84" s="41"/>
      <c r="F84" s="205" t="s">
        <v>163</v>
      </c>
      <c r="G84" s="41"/>
      <c r="H84" s="41"/>
      <c r="I84" s="201"/>
      <c r="J84" s="41"/>
      <c r="K84" s="41"/>
      <c r="L84" s="45"/>
      <c r="M84" s="202"/>
      <c r="N84" s="203"/>
      <c r="O84" s="85"/>
      <c r="P84" s="85"/>
      <c r="Q84" s="85"/>
      <c r="R84" s="85"/>
      <c r="S84" s="85"/>
      <c r="T84" s="86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162</v>
      </c>
      <c r="AU84" s="18" t="s">
        <v>73</v>
      </c>
    </row>
    <row r="85" s="2" customFormat="1" ht="21.75" customHeight="1">
      <c r="A85" s="39"/>
      <c r="B85" s="40"/>
      <c r="C85" s="186" t="s">
        <v>164</v>
      </c>
      <c r="D85" s="186" t="s">
        <v>148</v>
      </c>
      <c r="E85" s="187" t="s">
        <v>165</v>
      </c>
      <c r="F85" s="188" t="s">
        <v>166</v>
      </c>
      <c r="G85" s="189" t="s">
        <v>151</v>
      </c>
      <c r="H85" s="190">
        <v>18366</v>
      </c>
      <c r="I85" s="191"/>
      <c r="J85" s="192">
        <f>ROUND(I85*H85,2)</f>
        <v>0</v>
      </c>
      <c r="K85" s="188" t="s">
        <v>159</v>
      </c>
      <c r="L85" s="45"/>
      <c r="M85" s="193" t="s">
        <v>19</v>
      </c>
      <c r="N85" s="194" t="s">
        <v>44</v>
      </c>
      <c r="O85" s="85"/>
      <c r="P85" s="195">
        <f>O85*H85</f>
        <v>0</v>
      </c>
      <c r="Q85" s="195">
        <v>0</v>
      </c>
      <c r="R85" s="195">
        <f>Q85*H85</f>
        <v>0</v>
      </c>
      <c r="S85" s="195">
        <v>0</v>
      </c>
      <c r="T85" s="196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197" t="s">
        <v>152</v>
      </c>
      <c r="AT85" s="197" t="s">
        <v>148</v>
      </c>
      <c r="AU85" s="197" t="s">
        <v>73</v>
      </c>
      <c r="AY85" s="18" t="s">
        <v>153</v>
      </c>
      <c r="BE85" s="198">
        <f>IF(N85="základní",J85,0)</f>
        <v>0</v>
      </c>
      <c r="BF85" s="198">
        <f>IF(N85="snížená",J85,0)</f>
        <v>0</v>
      </c>
      <c r="BG85" s="198">
        <f>IF(N85="zákl. přenesená",J85,0)</f>
        <v>0</v>
      </c>
      <c r="BH85" s="198">
        <f>IF(N85="sníž. přenesená",J85,0)</f>
        <v>0</v>
      </c>
      <c r="BI85" s="198">
        <f>IF(N85="nulová",J85,0)</f>
        <v>0</v>
      </c>
      <c r="BJ85" s="18" t="s">
        <v>80</v>
      </c>
      <c r="BK85" s="198">
        <f>ROUND(I85*H85,2)</f>
        <v>0</v>
      </c>
      <c r="BL85" s="18" t="s">
        <v>152</v>
      </c>
      <c r="BM85" s="197" t="s">
        <v>167</v>
      </c>
    </row>
    <row r="86" s="2" customFormat="1">
      <c r="A86" s="39"/>
      <c r="B86" s="40"/>
      <c r="C86" s="41"/>
      <c r="D86" s="199" t="s">
        <v>155</v>
      </c>
      <c r="E86" s="41"/>
      <c r="F86" s="200" t="s">
        <v>168</v>
      </c>
      <c r="G86" s="41"/>
      <c r="H86" s="41"/>
      <c r="I86" s="201"/>
      <c r="J86" s="41"/>
      <c r="K86" s="41"/>
      <c r="L86" s="45"/>
      <c r="M86" s="202"/>
      <c r="N86" s="203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155</v>
      </c>
      <c r="AU86" s="18" t="s">
        <v>73</v>
      </c>
    </row>
    <row r="87" s="2" customFormat="1">
      <c r="A87" s="39"/>
      <c r="B87" s="40"/>
      <c r="C87" s="41"/>
      <c r="D87" s="204" t="s">
        <v>162</v>
      </c>
      <c r="E87" s="41"/>
      <c r="F87" s="205" t="s">
        <v>169</v>
      </c>
      <c r="G87" s="41"/>
      <c r="H87" s="41"/>
      <c r="I87" s="201"/>
      <c r="J87" s="41"/>
      <c r="K87" s="41"/>
      <c r="L87" s="45"/>
      <c r="M87" s="202"/>
      <c r="N87" s="203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162</v>
      </c>
      <c r="AU87" s="18" t="s">
        <v>73</v>
      </c>
    </row>
    <row r="88" s="2" customFormat="1" ht="21.75" customHeight="1">
      <c r="A88" s="39"/>
      <c r="B88" s="40"/>
      <c r="C88" s="186" t="s">
        <v>152</v>
      </c>
      <c r="D88" s="186" t="s">
        <v>148</v>
      </c>
      <c r="E88" s="187" t="s">
        <v>170</v>
      </c>
      <c r="F88" s="188" t="s">
        <v>171</v>
      </c>
      <c r="G88" s="189" t="s">
        <v>151</v>
      </c>
      <c r="H88" s="190">
        <v>18366</v>
      </c>
      <c r="I88" s="191"/>
      <c r="J88" s="192">
        <f>ROUND(I88*H88,2)</f>
        <v>0</v>
      </c>
      <c r="K88" s="188" t="s">
        <v>159</v>
      </c>
      <c r="L88" s="45"/>
      <c r="M88" s="193" t="s">
        <v>19</v>
      </c>
      <c r="N88" s="194" t="s">
        <v>44</v>
      </c>
      <c r="O88" s="85"/>
      <c r="P88" s="195">
        <f>O88*H88</f>
        <v>0</v>
      </c>
      <c r="Q88" s="195">
        <v>0</v>
      </c>
      <c r="R88" s="195">
        <f>Q88*H88</f>
        <v>0</v>
      </c>
      <c r="S88" s="195">
        <v>0</v>
      </c>
      <c r="T88" s="196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197" t="s">
        <v>152</v>
      </c>
      <c r="AT88" s="197" t="s">
        <v>148</v>
      </c>
      <c r="AU88" s="197" t="s">
        <v>73</v>
      </c>
      <c r="AY88" s="18" t="s">
        <v>153</v>
      </c>
      <c r="BE88" s="198">
        <f>IF(N88="základní",J88,0)</f>
        <v>0</v>
      </c>
      <c r="BF88" s="198">
        <f>IF(N88="snížená",J88,0)</f>
        <v>0</v>
      </c>
      <c r="BG88" s="198">
        <f>IF(N88="zákl. přenesená",J88,0)</f>
        <v>0</v>
      </c>
      <c r="BH88" s="198">
        <f>IF(N88="sníž. přenesená",J88,0)</f>
        <v>0</v>
      </c>
      <c r="BI88" s="198">
        <f>IF(N88="nulová",J88,0)</f>
        <v>0</v>
      </c>
      <c r="BJ88" s="18" t="s">
        <v>80</v>
      </c>
      <c r="BK88" s="198">
        <f>ROUND(I88*H88,2)</f>
        <v>0</v>
      </c>
      <c r="BL88" s="18" t="s">
        <v>152</v>
      </c>
      <c r="BM88" s="197" t="s">
        <v>172</v>
      </c>
    </row>
    <row r="89" s="2" customFormat="1">
      <c r="A89" s="39"/>
      <c r="B89" s="40"/>
      <c r="C89" s="41"/>
      <c r="D89" s="199" t="s">
        <v>155</v>
      </c>
      <c r="E89" s="41"/>
      <c r="F89" s="200" t="s">
        <v>173</v>
      </c>
      <c r="G89" s="41"/>
      <c r="H89" s="41"/>
      <c r="I89" s="201"/>
      <c r="J89" s="41"/>
      <c r="K89" s="41"/>
      <c r="L89" s="45"/>
      <c r="M89" s="202"/>
      <c r="N89" s="203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155</v>
      </c>
      <c r="AU89" s="18" t="s">
        <v>73</v>
      </c>
    </row>
    <row r="90" s="2" customFormat="1">
      <c r="A90" s="39"/>
      <c r="B90" s="40"/>
      <c r="C90" s="41"/>
      <c r="D90" s="204" t="s">
        <v>162</v>
      </c>
      <c r="E90" s="41"/>
      <c r="F90" s="205" t="s">
        <v>174</v>
      </c>
      <c r="G90" s="41"/>
      <c r="H90" s="41"/>
      <c r="I90" s="201"/>
      <c r="J90" s="41"/>
      <c r="K90" s="41"/>
      <c r="L90" s="45"/>
      <c r="M90" s="202"/>
      <c r="N90" s="203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162</v>
      </c>
      <c r="AU90" s="18" t="s">
        <v>73</v>
      </c>
    </row>
    <row r="91" s="2" customFormat="1" ht="24.15" customHeight="1">
      <c r="A91" s="39"/>
      <c r="B91" s="40"/>
      <c r="C91" s="186" t="s">
        <v>175</v>
      </c>
      <c r="D91" s="186" t="s">
        <v>148</v>
      </c>
      <c r="E91" s="187" t="s">
        <v>176</v>
      </c>
      <c r="F91" s="188" t="s">
        <v>177</v>
      </c>
      <c r="G91" s="189" t="s">
        <v>151</v>
      </c>
      <c r="H91" s="190">
        <v>13396</v>
      </c>
      <c r="I91" s="191"/>
      <c r="J91" s="192">
        <f>ROUND(I91*H91,2)</f>
        <v>0</v>
      </c>
      <c r="K91" s="188" t="s">
        <v>159</v>
      </c>
      <c r="L91" s="45"/>
      <c r="M91" s="193" t="s">
        <v>19</v>
      </c>
      <c r="N91" s="194" t="s">
        <v>44</v>
      </c>
      <c r="O91" s="85"/>
      <c r="P91" s="195">
        <f>O91*H91</f>
        <v>0</v>
      </c>
      <c r="Q91" s="195">
        <v>0</v>
      </c>
      <c r="R91" s="195">
        <f>Q91*H91</f>
        <v>0</v>
      </c>
      <c r="S91" s="195">
        <v>0</v>
      </c>
      <c r="T91" s="196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197" t="s">
        <v>152</v>
      </c>
      <c r="AT91" s="197" t="s">
        <v>148</v>
      </c>
      <c r="AU91" s="197" t="s">
        <v>73</v>
      </c>
      <c r="AY91" s="18" t="s">
        <v>153</v>
      </c>
      <c r="BE91" s="198">
        <f>IF(N91="základní",J91,0)</f>
        <v>0</v>
      </c>
      <c r="BF91" s="198">
        <f>IF(N91="snížená",J91,0)</f>
        <v>0</v>
      </c>
      <c r="BG91" s="198">
        <f>IF(N91="zákl. přenesená",J91,0)</f>
        <v>0</v>
      </c>
      <c r="BH91" s="198">
        <f>IF(N91="sníž. přenesená",J91,0)</f>
        <v>0</v>
      </c>
      <c r="BI91" s="198">
        <f>IF(N91="nulová",J91,0)</f>
        <v>0</v>
      </c>
      <c r="BJ91" s="18" t="s">
        <v>80</v>
      </c>
      <c r="BK91" s="198">
        <f>ROUND(I91*H91,2)</f>
        <v>0</v>
      </c>
      <c r="BL91" s="18" t="s">
        <v>152</v>
      </c>
      <c r="BM91" s="197" t="s">
        <v>178</v>
      </c>
    </row>
    <row r="92" s="2" customFormat="1">
      <c r="A92" s="39"/>
      <c r="B92" s="40"/>
      <c r="C92" s="41"/>
      <c r="D92" s="199" t="s">
        <v>155</v>
      </c>
      <c r="E92" s="41"/>
      <c r="F92" s="200" t="s">
        <v>179</v>
      </c>
      <c r="G92" s="41"/>
      <c r="H92" s="41"/>
      <c r="I92" s="201"/>
      <c r="J92" s="41"/>
      <c r="K92" s="41"/>
      <c r="L92" s="45"/>
      <c r="M92" s="202"/>
      <c r="N92" s="203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155</v>
      </c>
      <c r="AU92" s="18" t="s">
        <v>73</v>
      </c>
    </row>
    <row r="93" s="2" customFormat="1">
      <c r="A93" s="39"/>
      <c r="B93" s="40"/>
      <c r="C93" s="41"/>
      <c r="D93" s="204" t="s">
        <v>162</v>
      </c>
      <c r="E93" s="41"/>
      <c r="F93" s="205" t="s">
        <v>180</v>
      </c>
      <c r="G93" s="41"/>
      <c r="H93" s="41"/>
      <c r="I93" s="201"/>
      <c r="J93" s="41"/>
      <c r="K93" s="41"/>
      <c r="L93" s="45"/>
      <c r="M93" s="202"/>
      <c r="N93" s="203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162</v>
      </c>
      <c r="AU93" s="18" t="s">
        <v>73</v>
      </c>
    </row>
    <row r="94" s="10" customFormat="1">
      <c r="A94" s="10"/>
      <c r="B94" s="206"/>
      <c r="C94" s="207"/>
      <c r="D94" s="199" t="s">
        <v>181</v>
      </c>
      <c r="E94" s="208" t="s">
        <v>19</v>
      </c>
      <c r="F94" s="209" t="s">
        <v>182</v>
      </c>
      <c r="G94" s="207"/>
      <c r="H94" s="210">
        <v>13396</v>
      </c>
      <c r="I94" s="211"/>
      <c r="J94" s="207"/>
      <c r="K94" s="207"/>
      <c r="L94" s="212"/>
      <c r="M94" s="213"/>
      <c r="N94" s="214"/>
      <c r="O94" s="214"/>
      <c r="P94" s="214"/>
      <c r="Q94" s="214"/>
      <c r="R94" s="214"/>
      <c r="S94" s="214"/>
      <c r="T94" s="215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T94" s="216" t="s">
        <v>181</v>
      </c>
      <c r="AU94" s="216" t="s">
        <v>73</v>
      </c>
      <c r="AV94" s="10" t="s">
        <v>82</v>
      </c>
      <c r="AW94" s="10" t="s">
        <v>35</v>
      </c>
      <c r="AX94" s="10" t="s">
        <v>80</v>
      </c>
      <c r="AY94" s="216" t="s">
        <v>153</v>
      </c>
    </row>
    <row r="95" s="2" customFormat="1" ht="16.5" customHeight="1">
      <c r="A95" s="39"/>
      <c r="B95" s="40"/>
      <c r="C95" s="217" t="s">
        <v>183</v>
      </c>
      <c r="D95" s="217" t="s">
        <v>184</v>
      </c>
      <c r="E95" s="218" t="s">
        <v>185</v>
      </c>
      <c r="F95" s="219" t="s">
        <v>186</v>
      </c>
      <c r="G95" s="220" t="s">
        <v>187</v>
      </c>
      <c r="H95" s="221">
        <v>334.89999999999998</v>
      </c>
      <c r="I95" s="222"/>
      <c r="J95" s="223">
        <f>ROUND(I95*H95,2)</f>
        <v>0</v>
      </c>
      <c r="K95" s="219" t="s">
        <v>159</v>
      </c>
      <c r="L95" s="224"/>
      <c r="M95" s="225" t="s">
        <v>19</v>
      </c>
      <c r="N95" s="226" t="s">
        <v>44</v>
      </c>
      <c r="O95" s="85"/>
      <c r="P95" s="195">
        <f>O95*H95</f>
        <v>0</v>
      </c>
      <c r="Q95" s="195">
        <v>0.001</v>
      </c>
      <c r="R95" s="195">
        <f>Q95*H95</f>
        <v>0.33489999999999998</v>
      </c>
      <c r="S95" s="195">
        <v>0</v>
      </c>
      <c r="T95" s="196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197" t="s">
        <v>188</v>
      </c>
      <c r="AT95" s="197" t="s">
        <v>184</v>
      </c>
      <c r="AU95" s="197" t="s">
        <v>73</v>
      </c>
      <c r="AY95" s="18" t="s">
        <v>153</v>
      </c>
      <c r="BE95" s="198">
        <f>IF(N95="základní",J95,0)</f>
        <v>0</v>
      </c>
      <c r="BF95" s="198">
        <f>IF(N95="snížená",J95,0)</f>
        <v>0</v>
      </c>
      <c r="BG95" s="198">
        <f>IF(N95="zákl. přenesená",J95,0)</f>
        <v>0</v>
      </c>
      <c r="BH95" s="198">
        <f>IF(N95="sníž. přenesená",J95,0)</f>
        <v>0</v>
      </c>
      <c r="BI95" s="198">
        <f>IF(N95="nulová",J95,0)</f>
        <v>0</v>
      </c>
      <c r="BJ95" s="18" t="s">
        <v>80</v>
      </c>
      <c r="BK95" s="198">
        <f>ROUND(I95*H95,2)</f>
        <v>0</v>
      </c>
      <c r="BL95" s="18" t="s">
        <v>152</v>
      </c>
      <c r="BM95" s="197" t="s">
        <v>189</v>
      </c>
    </row>
    <row r="96" s="2" customFormat="1">
      <c r="A96" s="39"/>
      <c r="B96" s="40"/>
      <c r="C96" s="41"/>
      <c r="D96" s="199" t="s">
        <v>155</v>
      </c>
      <c r="E96" s="41"/>
      <c r="F96" s="200" t="s">
        <v>186</v>
      </c>
      <c r="G96" s="41"/>
      <c r="H96" s="41"/>
      <c r="I96" s="201"/>
      <c r="J96" s="41"/>
      <c r="K96" s="41"/>
      <c r="L96" s="45"/>
      <c r="M96" s="202"/>
      <c r="N96" s="203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155</v>
      </c>
      <c r="AU96" s="18" t="s">
        <v>73</v>
      </c>
    </row>
    <row r="97" s="10" customFormat="1">
      <c r="A97" s="10"/>
      <c r="B97" s="206"/>
      <c r="C97" s="207"/>
      <c r="D97" s="199" t="s">
        <v>181</v>
      </c>
      <c r="E97" s="208" t="s">
        <v>19</v>
      </c>
      <c r="F97" s="209" t="s">
        <v>190</v>
      </c>
      <c r="G97" s="207"/>
      <c r="H97" s="210">
        <v>334.89999999999998</v>
      </c>
      <c r="I97" s="211"/>
      <c r="J97" s="207"/>
      <c r="K97" s="207"/>
      <c r="L97" s="212"/>
      <c r="M97" s="213"/>
      <c r="N97" s="214"/>
      <c r="O97" s="214"/>
      <c r="P97" s="214"/>
      <c r="Q97" s="214"/>
      <c r="R97" s="214"/>
      <c r="S97" s="214"/>
      <c r="T97" s="215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T97" s="216" t="s">
        <v>181</v>
      </c>
      <c r="AU97" s="216" t="s">
        <v>73</v>
      </c>
      <c r="AV97" s="10" t="s">
        <v>82</v>
      </c>
      <c r="AW97" s="10" t="s">
        <v>35</v>
      </c>
      <c r="AX97" s="10" t="s">
        <v>80</v>
      </c>
      <c r="AY97" s="216" t="s">
        <v>153</v>
      </c>
    </row>
    <row r="98" s="2" customFormat="1" ht="24.15" customHeight="1">
      <c r="A98" s="39"/>
      <c r="B98" s="40"/>
      <c r="C98" s="186" t="s">
        <v>191</v>
      </c>
      <c r="D98" s="186" t="s">
        <v>148</v>
      </c>
      <c r="E98" s="187" t="s">
        <v>192</v>
      </c>
      <c r="F98" s="188" t="s">
        <v>193</v>
      </c>
      <c r="G98" s="189" t="s">
        <v>194</v>
      </c>
      <c r="H98" s="190">
        <v>0.497</v>
      </c>
      <c r="I98" s="191"/>
      <c r="J98" s="192">
        <f>ROUND(I98*H98,2)</f>
        <v>0</v>
      </c>
      <c r="K98" s="188" t="s">
        <v>159</v>
      </c>
      <c r="L98" s="45"/>
      <c r="M98" s="193" t="s">
        <v>19</v>
      </c>
      <c r="N98" s="194" t="s">
        <v>44</v>
      </c>
      <c r="O98" s="85"/>
      <c r="P98" s="195">
        <f>O98*H98</f>
        <v>0</v>
      </c>
      <c r="Q98" s="195">
        <v>0</v>
      </c>
      <c r="R98" s="195">
        <f>Q98*H98</f>
        <v>0</v>
      </c>
      <c r="S98" s="195">
        <v>0</v>
      </c>
      <c r="T98" s="196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197" t="s">
        <v>152</v>
      </c>
      <c r="AT98" s="197" t="s">
        <v>148</v>
      </c>
      <c r="AU98" s="197" t="s">
        <v>73</v>
      </c>
      <c r="AY98" s="18" t="s">
        <v>153</v>
      </c>
      <c r="BE98" s="198">
        <f>IF(N98="základní",J98,0)</f>
        <v>0</v>
      </c>
      <c r="BF98" s="198">
        <f>IF(N98="snížená",J98,0)</f>
        <v>0</v>
      </c>
      <c r="BG98" s="198">
        <f>IF(N98="zákl. přenesená",J98,0)</f>
        <v>0</v>
      </c>
      <c r="BH98" s="198">
        <f>IF(N98="sníž. přenesená",J98,0)</f>
        <v>0</v>
      </c>
      <c r="BI98" s="198">
        <f>IF(N98="nulová",J98,0)</f>
        <v>0</v>
      </c>
      <c r="BJ98" s="18" t="s">
        <v>80</v>
      </c>
      <c r="BK98" s="198">
        <f>ROUND(I98*H98,2)</f>
        <v>0</v>
      </c>
      <c r="BL98" s="18" t="s">
        <v>152</v>
      </c>
      <c r="BM98" s="197" t="s">
        <v>195</v>
      </c>
    </row>
    <row r="99" s="2" customFormat="1">
      <c r="A99" s="39"/>
      <c r="B99" s="40"/>
      <c r="C99" s="41"/>
      <c r="D99" s="199" t="s">
        <v>155</v>
      </c>
      <c r="E99" s="41"/>
      <c r="F99" s="200" t="s">
        <v>196</v>
      </c>
      <c r="G99" s="41"/>
      <c r="H99" s="41"/>
      <c r="I99" s="201"/>
      <c r="J99" s="41"/>
      <c r="K99" s="41"/>
      <c r="L99" s="45"/>
      <c r="M99" s="202"/>
      <c r="N99" s="203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155</v>
      </c>
      <c r="AU99" s="18" t="s">
        <v>73</v>
      </c>
    </row>
    <row r="100" s="2" customFormat="1">
      <c r="A100" s="39"/>
      <c r="B100" s="40"/>
      <c r="C100" s="41"/>
      <c r="D100" s="204" t="s">
        <v>162</v>
      </c>
      <c r="E100" s="41"/>
      <c r="F100" s="205" t="s">
        <v>197</v>
      </c>
      <c r="G100" s="41"/>
      <c r="H100" s="41"/>
      <c r="I100" s="201"/>
      <c r="J100" s="41"/>
      <c r="K100" s="41"/>
      <c r="L100" s="45"/>
      <c r="M100" s="202"/>
      <c r="N100" s="203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162</v>
      </c>
      <c r="AU100" s="18" t="s">
        <v>73</v>
      </c>
    </row>
    <row r="101" s="10" customFormat="1">
      <c r="A101" s="10"/>
      <c r="B101" s="206"/>
      <c r="C101" s="207"/>
      <c r="D101" s="199" t="s">
        <v>181</v>
      </c>
      <c r="E101" s="208" t="s">
        <v>19</v>
      </c>
      <c r="F101" s="209" t="s">
        <v>198</v>
      </c>
      <c r="G101" s="207"/>
      <c r="H101" s="210">
        <v>0.497</v>
      </c>
      <c r="I101" s="211"/>
      <c r="J101" s="207"/>
      <c r="K101" s="207"/>
      <c r="L101" s="212"/>
      <c r="M101" s="213"/>
      <c r="N101" s="214"/>
      <c r="O101" s="214"/>
      <c r="P101" s="214"/>
      <c r="Q101" s="214"/>
      <c r="R101" s="214"/>
      <c r="S101" s="214"/>
      <c r="T101" s="215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T101" s="216" t="s">
        <v>181</v>
      </c>
      <c r="AU101" s="216" t="s">
        <v>73</v>
      </c>
      <c r="AV101" s="10" t="s">
        <v>82</v>
      </c>
      <c r="AW101" s="10" t="s">
        <v>35</v>
      </c>
      <c r="AX101" s="10" t="s">
        <v>80</v>
      </c>
      <c r="AY101" s="216" t="s">
        <v>153</v>
      </c>
    </row>
    <row r="102" s="2" customFormat="1" ht="24.15" customHeight="1">
      <c r="A102" s="39"/>
      <c r="B102" s="40"/>
      <c r="C102" s="217" t="s">
        <v>188</v>
      </c>
      <c r="D102" s="217" t="s">
        <v>184</v>
      </c>
      <c r="E102" s="218" t="s">
        <v>199</v>
      </c>
      <c r="F102" s="219" t="s">
        <v>200</v>
      </c>
      <c r="G102" s="220" t="s">
        <v>187</v>
      </c>
      <c r="H102" s="221">
        <v>497</v>
      </c>
      <c r="I102" s="222"/>
      <c r="J102" s="223">
        <f>ROUND(I102*H102,2)</f>
        <v>0</v>
      </c>
      <c r="K102" s="219" t="s">
        <v>19</v>
      </c>
      <c r="L102" s="224"/>
      <c r="M102" s="225" t="s">
        <v>19</v>
      </c>
      <c r="N102" s="226" t="s">
        <v>44</v>
      </c>
      <c r="O102" s="85"/>
      <c r="P102" s="195">
        <f>O102*H102</f>
        <v>0</v>
      </c>
      <c r="Q102" s="195">
        <v>0.001</v>
      </c>
      <c r="R102" s="195">
        <f>Q102*H102</f>
        <v>0.497</v>
      </c>
      <c r="S102" s="195">
        <v>0</v>
      </c>
      <c r="T102" s="196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197" t="s">
        <v>188</v>
      </c>
      <c r="AT102" s="197" t="s">
        <v>184</v>
      </c>
      <c r="AU102" s="197" t="s">
        <v>73</v>
      </c>
      <c r="AY102" s="18" t="s">
        <v>153</v>
      </c>
      <c r="BE102" s="198">
        <f>IF(N102="základní",J102,0)</f>
        <v>0</v>
      </c>
      <c r="BF102" s="198">
        <f>IF(N102="snížená",J102,0)</f>
        <v>0</v>
      </c>
      <c r="BG102" s="198">
        <f>IF(N102="zákl. přenesená",J102,0)</f>
        <v>0</v>
      </c>
      <c r="BH102" s="198">
        <f>IF(N102="sníž. přenesená",J102,0)</f>
        <v>0</v>
      </c>
      <c r="BI102" s="198">
        <f>IF(N102="nulová",J102,0)</f>
        <v>0</v>
      </c>
      <c r="BJ102" s="18" t="s">
        <v>80</v>
      </c>
      <c r="BK102" s="198">
        <f>ROUND(I102*H102,2)</f>
        <v>0</v>
      </c>
      <c r="BL102" s="18" t="s">
        <v>152</v>
      </c>
      <c r="BM102" s="197" t="s">
        <v>201</v>
      </c>
    </row>
    <row r="103" s="2" customFormat="1">
      <c r="A103" s="39"/>
      <c r="B103" s="40"/>
      <c r="C103" s="41"/>
      <c r="D103" s="199" t="s">
        <v>155</v>
      </c>
      <c r="E103" s="41"/>
      <c r="F103" s="200" t="s">
        <v>202</v>
      </c>
      <c r="G103" s="41"/>
      <c r="H103" s="41"/>
      <c r="I103" s="201"/>
      <c r="J103" s="41"/>
      <c r="K103" s="41"/>
      <c r="L103" s="45"/>
      <c r="M103" s="202"/>
      <c r="N103" s="203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155</v>
      </c>
      <c r="AU103" s="18" t="s">
        <v>73</v>
      </c>
    </row>
    <row r="104" s="10" customFormat="1">
      <c r="A104" s="10"/>
      <c r="B104" s="206"/>
      <c r="C104" s="207"/>
      <c r="D104" s="199" t="s">
        <v>181</v>
      </c>
      <c r="E104" s="208" t="s">
        <v>19</v>
      </c>
      <c r="F104" s="209" t="s">
        <v>203</v>
      </c>
      <c r="G104" s="207"/>
      <c r="H104" s="210">
        <v>497</v>
      </c>
      <c r="I104" s="211"/>
      <c r="J104" s="207"/>
      <c r="K104" s="207"/>
      <c r="L104" s="212"/>
      <c r="M104" s="213"/>
      <c r="N104" s="214"/>
      <c r="O104" s="214"/>
      <c r="P104" s="214"/>
      <c r="Q104" s="214"/>
      <c r="R104" s="214"/>
      <c r="S104" s="214"/>
      <c r="T104" s="215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T104" s="216" t="s">
        <v>181</v>
      </c>
      <c r="AU104" s="216" t="s">
        <v>73</v>
      </c>
      <c r="AV104" s="10" t="s">
        <v>82</v>
      </c>
      <c r="AW104" s="10" t="s">
        <v>35</v>
      </c>
      <c r="AX104" s="10" t="s">
        <v>80</v>
      </c>
      <c r="AY104" s="216" t="s">
        <v>153</v>
      </c>
    </row>
    <row r="105" s="2" customFormat="1" ht="33" customHeight="1">
      <c r="A105" s="39"/>
      <c r="B105" s="40"/>
      <c r="C105" s="186" t="s">
        <v>204</v>
      </c>
      <c r="D105" s="186" t="s">
        <v>148</v>
      </c>
      <c r="E105" s="187" t="s">
        <v>205</v>
      </c>
      <c r="F105" s="188" t="s">
        <v>206</v>
      </c>
      <c r="G105" s="189" t="s">
        <v>207</v>
      </c>
      <c r="H105" s="190">
        <v>6950</v>
      </c>
      <c r="I105" s="191"/>
      <c r="J105" s="192">
        <f>ROUND(I105*H105,2)</f>
        <v>0</v>
      </c>
      <c r="K105" s="188" t="s">
        <v>159</v>
      </c>
      <c r="L105" s="45"/>
      <c r="M105" s="193" t="s">
        <v>19</v>
      </c>
      <c r="N105" s="194" t="s">
        <v>44</v>
      </c>
      <c r="O105" s="85"/>
      <c r="P105" s="195">
        <f>O105*H105</f>
        <v>0</v>
      </c>
      <c r="Q105" s="195">
        <v>0</v>
      </c>
      <c r="R105" s="195">
        <f>Q105*H105</f>
        <v>0</v>
      </c>
      <c r="S105" s="195">
        <v>0</v>
      </c>
      <c r="T105" s="196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197" t="s">
        <v>152</v>
      </c>
      <c r="AT105" s="197" t="s">
        <v>148</v>
      </c>
      <c r="AU105" s="197" t="s">
        <v>73</v>
      </c>
      <c r="AY105" s="18" t="s">
        <v>153</v>
      </c>
      <c r="BE105" s="198">
        <f>IF(N105="základní",J105,0)</f>
        <v>0</v>
      </c>
      <c r="BF105" s="198">
        <f>IF(N105="snížená",J105,0)</f>
        <v>0</v>
      </c>
      <c r="BG105" s="198">
        <f>IF(N105="zákl. přenesená",J105,0)</f>
        <v>0</v>
      </c>
      <c r="BH105" s="198">
        <f>IF(N105="sníž. přenesená",J105,0)</f>
        <v>0</v>
      </c>
      <c r="BI105" s="198">
        <f>IF(N105="nulová",J105,0)</f>
        <v>0</v>
      </c>
      <c r="BJ105" s="18" t="s">
        <v>80</v>
      </c>
      <c r="BK105" s="198">
        <f>ROUND(I105*H105,2)</f>
        <v>0</v>
      </c>
      <c r="BL105" s="18" t="s">
        <v>152</v>
      </c>
      <c r="BM105" s="197" t="s">
        <v>208</v>
      </c>
    </row>
    <row r="106" s="2" customFormat="1">
      <c r="A106" s="39"/>
      <c r="B106" s="40"/>
      <c r="C106" s="41"/>
      <c r="D106" s="199" t="s">
        <v>155</v>
      </c>
      <c r="E106" s="41"/>
      <c r="F106" s="200" t="s">
        <v>209</v>
      </c>
      <c r="G106" s="41"/>
      <c r="H106" s="41"/>
      <c r="I106" s="201"/>
      <c r="J106" s="41"/>
      <c r="K106" s="41"/>
      <c r="L106" s="45"/>
      <c r="M106" s="202"/>
      <c r="N106" s="203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155</v>
      </c>
      <c r="AU106" s="18" t="s">
        <v>73</v>
      </c>
    </row>
    <row r="107" s="2" customFormat="1">
      <c r="A107" s="39"/>
      <c r="B107" s="40"/>
      <c r="C107" s="41"/>
      <c r="D107" s="204" t="s">
        <v>162</v>
      </c>
      <c r="E107" s="41"/>
      <c r="F107" s="205" t="s">
        <v>210</v>
      </c>
      <c r="G107" s="41"/>
      <c r="H107" s="41"/>
      <c r="I107" s="201"/>
      <c r="J107" s="41"/>
      <c r="K107" s="41"/>
      <c r="L107" s="45"/>
      <c r="M107" s="202"/>
      <c r="N107" s="203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162</v>
      </c>
      <c r="AU107" s="18" t="s">
        <v>73</v>
      </c>
    </row>
    <row r="108" s="10" customFormat="1">
      <c r="A108" s="10"/>
      <c r="B108" s="206"/>
      <c r="C108" s="207"/>
      <c r="D108" s="199" t="s">
        <v>181</v>
      </c>
      <c r="E108" s="208" t="s">
        <v>19</v>
      </c>
      <c r="F108" s="209" t="s">
        <v>211</v>
      </c>
      <c r="G108" s="207"/>
      <c r="H108" s="210">
        <v>6950</v>
      </c>
      <c r="I108" s="211"/>
      <c r="J108" s="207"/>
      <c r="K108" s="207"/>
      <c r="L108" s="212"/>
      <c r="M108" s="213"/>
      <c r="N108" s="214"/>
      <c r="O108" s="214"/>
      <c r="P108" s="214"/>
      <c r="Q108" s="214"/>
      <c r="R108" s="214"/>
      <c r="S108" s="214"/>
      <c r="T108" s="215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T108" s="216" t="s">
        <v>181</v>
      </c>
      <c r="AU108" s="216" t="s">
        <v>73</v>
      </c>
      <c r="AV108" s="10" t="s">
        <v>82</v>
      </c>
      <c r="AW108" s="10" t="s">
        <v>35</v>
      </c>
      <c r="AX108" s="10" t="s">
        <v>80</v>
      </c>
      <c r="AY108" s="216" t="s">
        <v>153</v>
      </c>
    </row>
    <row r="109" s="2" customFormat="1" ht="33" customHeight="1">
      <c r="A109" s="39"/>
      <c r="B109" s="40"/>
      <c r="C109" s="186" t="s">
        <v>212</v>
      </c>
      <c r="D109" s="186" t="s">
        <v>148</v>
      </c>
      <c r="E109" s="187" t="s">
        <v>213</v>
      </c>
      <c r="F109" s="188" t="s">
        <v>214</v>
      </c>
      <c r="G109" s="189" t="s">
        <v>207</v>
      </c>
      <c r="H109" s="190">
        <v>1000</v>
      </c>
      <c r="I109" s="191"/>
      <c r="J109" s="192">
        <f>ROUND(I109*H109,2)</f>
        <v>0</v>
      </c>
      <c r="K109" s="188" t="s">
        <v>159</v>
      </c>
      <c r="L109" s="45"/>
      <c r="M109" s="193" t="s">
        <v>19</v>
      </c>
      <c r="N109" s="194" t="s">
        <v>44</v>
      </c>
      <c r="O109" s="85"/>
      <c r="P109" s="195">
        <f>O109*H109</f>
        <v>0</v>
      </c>
      <c r="Q109" s="195">
        <v>0</v>
      </c>
      <c r="R109" s="195">
        <f>Q109*H109</f>
        <v>0</v>
      </c>
      <c r="S109" s="195">
        <v>0</v>
      </c>
      <c r="T109" s="196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197" t="s">
        <v>152</v>
      </c>
      <c r="AT109" s="197" t="s">
        <v>148</v>
      </c>
      <c r="AU109" s="197" t="s">
        <v>73</v>
      </c>
      <c r="AY109" s="18" t="s">
        <v>153</v>
      </c>
      <c r="BE109" s="198">
        <f>IF(N109="základní",J109,0)</f>
        <v>0</v>
      </c>
      <c r="BF109" s="198">
        <f>IF(N109="snížená",J109,0)</f>
        <v>0</v>
      </c>
      <c r="BG109" s="198">
        <f>IF(N109="zákl. přenesená",J109,0)</f>
        <v>0</v>
      </c>
      <c r="BH109" s="198">
        <f>IF(N109="sníž. přenesená",J109,0)</f>
        <v>0</v>
      </c>
      <c r="BI109" s="198">
        <f>IF(N109="nulová",J109,0)</f>
        <v>0</v>
      </c>
      <c r="BJ109" s="18" t="s">
        <v>80</v>
      </c>
      <c r="BK109" s="198">
        <f>ROUND(I109*H109,2)</f>
        <v>0</v>
      </c>
      <c r="BL109" s="18" t="s">
        <v>152</v>
      </c>
      <c r="BM109" s="197" t="s">
        <v>215</v>
      </c>
    </row>
    <row r="110" s="2" customFormat="1">
      <c r="A110" s="39"/>
      <c r="B110" s="40"/>
      <c r="C110" s="41"/>
      <c r="D110" s="199" t="s">
        <v>155</v>
      </c>
      <c r="E110" s="41"/>
      <c r="F110" s="200" t="s">
        <v>216</v>
      </c>
      <c r="G110" s="41"/>
      <c r="H110" s="41"/>
      <c r="I110" s="201"/>
      <c r="J110" s="41"/>
      <c r="K110" s="41"/>
      <c r="L110" s="45"/>
      <c r="M110" s="202"/>
      <c r="N110" s="203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155</v>
      </c>
      <c r="AU110" s="18" t="s">
        <v>73</v>
      </c>
    </row>
    <row r="111" s="2" customFormat="1">
      <c r="A111" s="39"/>
      <c r="B111" s="40"/>
      <c r="C111" s="41"/>
      <c r="D111" s="204" t="s">
        <v>162</v>
      </c>
      <c r="E111" s="41"/>
      <c r="F111" s="205" t="s">
        <v>217</v>
      </c>
      <c r="G111" s="41"/>
      <c r="H111" s="41"/>
      <c r="I111" s="201"/>
      <c r="J111" s="41"/>
      <c r="K111" s="41"/>
      <c r="L111" s="45"/>
      <c r="M111" s="202"/>
      <c r="N111" s="203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162</v>
      </c>
      <c r="AU111" s="18" t="s">
        <v>73</v>
      </c>
    </row>
    <row r="112" s="10" customFormat="1">
      <c r="A112" s="10"/>
      <c r="B112" s="206"/>
      <c r="C112" s="207"/>
      <c r="D112" s="199" t="s">
        <v>181</v>
      </c>
      <c r="E112" s="208" t="s">
        <v>19</v>
      </c>
      <c r="F112" s="209" t="s">
        <v>218</v>
      </c>
      <c r="G112" s="207"/>
      <c r="H112" s="210">
        <v>1000</v>
      </c>
      <c r="I112" s="211"/>
      <c r="J112" s="207"/>
      <c r="K112" s="207"/>
      <c r="L112" s="212"/>
      <c r="M112" s="213"/>
      <c r="N112" s="214"/>
      <c r="O112" s="214"/>
      <c r="P112" s="214"/>
      <c r="Q112" s="214"/>
      <c r="R112" s="214"/>
      <c r="S112" s="214"/>
      <c r="T112" s="215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T112" s="216" t="s">
        <v>181</v>
      </c>
      <c r="AU112" s="216" t="s">
        <v>73</v>
      </c>
      <c r="AV112" s="10" t="s">
        <v>82</v>
      </c>
      <c r="AW112" s="10" t="s">
        <v>35</v>
      </c>
      <c r="AX112" s="10" t="s">
        <v>80</v>
      </c>
      <c r="AY112" s="216" t="s">
        <v>153</v>
      </c>
    </row>
    <row r="113" s="2" customFormat="1" ht="24.15" customHeight="1">
      <c r="A113" s="39"/>
      <c r="B113" s="40"/>
      <c r="C113" s="186" t="s">
        <v>219</v>
      </c>
      <c r="D113" s="186" t="s">
        <v>148</v>
      </c>
      <c r="E113" s="187" t="s">
        <v>220</v>
      </c>
      <c r="F113" s="188" t="s">
        <v>221</v>
      </c>
      <c r="G113" s="189" t="s">
        <v>194</v>
      </c>
      <c r="H113" s="190">
        <v>0.39800000000000002</v>
      </c>
      <c r="I113" s="191"/>
      <c r="J113" s="192">
        <f>ROUND(I113*H113,2)</f>
        <v>0</v>
      </c>
      <c r="K113" s="188" t="s">
        <v>159</v>
      </c>
      <c r="L113" s="45"/>
      <c r="M113" s="193" t="s">
        <v>19</v>
      </c>
      <c r="N113" s="194" t="s">
        <v>44</v>
      </c>
      <c r="O113" s="85"/>
      <c r="P113" s="195">
        <f>O113*H113</f>
        <v>0</v>
      </c>
      <c r="Q113" s="195">
        <v>0</v>
      </c>
      <c r="R113" s="195">
        <f>Q113*H113</f>
        <v>0</v>
      </c>
      <c r="S113" s="195">
        <v>0</v>
      </c>
      <c r="T113" s="196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197" t="s">
        <v>152</v>
      </c>
      <c r="AT113" s="197" t="s">
        <v>148</v>
      </c>
      <c r="AU113" s="197" t="s">
        <v>73</v>
      </c>
      <c r="AY113" s="18" t="s">
        <v>153</v>
      </c>
      <c r="BE113" s="198">
        <f>IF(N113="základní",J113,0)</f>
        <v>0</v>
      </c>
      <c r="BF113" s="198">
        <f>IF(N113="snížená",J113,0)</f>
        <v>0</v>
      </c>
      <c r="BG113" s="198">
        <f>IF(N113="zákl. přenesená",J113,0)</f>
        <v>0</v>
      </c>
      <c r="BH113" s="198">
        <f>IF(N113="sníž. přenesená",J113,0)</f>
        <v>0</v>
      </c>
      <c r="BI113" s="198">
        <f>IF(N113="nulová",J113,0)</f>
        <v>0</v>
      </c>
      <c r="BJ113" s="18" t="s">
        <v>80</v>
      </c>
      <c r="BK113" s="198">
        <f>ROUND(I113*H113,2)</f>
        <v>0</v>
      </c>
      <c r="BL113" s="18" t="s">
        <v>152</v>
      </c>
      <c r="BM113" s="197" t="s">
        <v>222</v>
      </c>
    </row>
    <row r="114" s="2" customFormat="1">
      <c r="A114" s="39"/>
      <c r="B114" s="40"/>
      <c r="C114" s="41"/>
      <c r="D114" s="199" t="s">
        <v>155</v>
      </c>
      <c r="E114" s="41"/>
      <c r="F114" s="200" t="s">
        <v>223</v>
      </c>
      <c r="G114" s="41"/>
      <c r="H114" s="41"/>
      <c r="I114" s="201"/>
      <c r="J114" s="41"/>
      <c r="K114" s="41"/>
      <c r="L114" s="45"/>
      <c r="M114" s="202"/>
      <c r="N114" s="203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155</v>
      </c>
      <c r="AU114" s="18" t="s">
        <v>73</v>
      </c>
    </row>
    <row r="115" s="2" customFormat="1">
      <c r="A115" s="39"/>
      <c r="B115" s="40"/>
      <c r="C115" s="41"/>
      <c r="D115" s="204" t="s">
        <v>162</v>
      </c>
      <c r="E115" s="41"/>
      <c r="F115" s="205" t="s">
        <v>224</v>
      </c>
      <c r="G115" s="41"/>
      <c r="H115" s="41"/>
      <c r="I115" s="201"/>
      <c r="J115" s="41"/>
      <c r="K115" s="41"/>
      <c r="L115" s="45"/>
      <c r="M115" s="202"/>
      <c r="N115" s="203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162</v>
      </c>
      <c r="AU115" s="18" t="s">
        <v>73</v>
      </c>
    </row>
    <row r="116" s="10" customFormat="1">
      <c r="A116" s="10"/>
      <c r="B116" s="206"/>
      <c r="C116" s="207"/>
      <c r="D116" s="199" t="s">
        <v>181</v>
      </c>
      <c r="E116" s="208" t="s">
        <v>19</v>
      </c>
      <c r="F116" s="209" t="s">
        <v>225</v>
      </c>
      <c r="G116" s="207"/>
      <c r="H116" s="210">
        <v>0.39800000000000002</v>
      </c>
      <c r="I116" s="211"/>
      <c r="J116" s="207"/>
      <c r="K116" s="207"/>
      <c r="L116" s="212"/>
      <c r="M116" s="213"/>
      <c r="N116" s="214"/>
      <c r="O116" s="214"/>
      <c r="P116" s="214"/>
      <c r="Q116" s="214"/>
      <c r="R116" s="214"/>
      <c r="S116" s="214"/>
      <c r="T116" s="215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T116" s="216" t="s">
        <v>181</v>
      </c>
      <c r="AU116" s="216" t="s">
        <v>73</v>
      </c>
      <c r="AV116" s="10" t="s">
        <v>82</v>
      </c>
      <c r="AW116" s="10" t="s">
        <v>35</v>
      </c>
      <c r="AX116" s="10" t="s">
        <v>80</v>
      </c>
      <c r="AY116" s="216" t="s">
        <v>153</v>
      </c>
    </row>
    <row r="117" s="2" customFormat="1" ht="16.5" customHeight="1">
      <c r="A117" s="39"/>
      <c r="B117" s="40"/>
      <c r="C117" s="217" t="s">
        <v>226</v>
      </c>
      <c r="D117" s="217" t="s">
        <v>184</v>
      </c>
      <c r="E117" s="218" t="s">
        <v>227</v>
      </c>
      <c r="F117" s="219" t="s">
        <v>228</v>
      </c>
      <c r="G117" s="220" t="s">
        <v>187</v>
      </c>
      <c r="H117" s="221">
        <v>397.5</v>
      </c>
      <c r="I117" s="222"/>
      <c r="J117" s="223">
        <f>ROUND(I117*H117,2)</f>
        <v>0</v>
      </c>
      <c r="K117" s="219" t="s">
        <v>159</v>
      </c>
      <c r="L117" s="224"/>
      <c r="M117" s="225" t="s">
        <v>19</v>
      </c>
      <c r="N117" s="226" t="s">
        <v>44</v>
      </c>
      <c r="O117" s="85"/>
      <c r="P117" s="195">
        <f>O117*H117</f>
        <v>0</v>
      </c>
      <c r="Q117" s="195">
        <v>0.001</v>
      </c>
      <c r="R117" s="195">
        <f>Q117*H117</f>
        <v>0.39750000000000002</v>
      </c>
      <c r="S117" s="195">
        <v>0</v>
      </c>
      <c r="T117" s="196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197" t="s">
        <v>188</v>
      </c>
      <c r="AT117" s="197" t="s">
        <v>184</v>
      </c>
      <c r="AU117" s="197" t="s">
        <v>73</v>
      </c>
      <c r="AY117" s="18" t="s">
        <v>153</v>
      </c>
      <c r="BE117" s="198">
        <f>IF(N117="základní",J117,0)</f>
        <v>0</v>
      </c>
      <c r="BF117" s="198">
        <f>IF(N117="snížená",J117,0)</f>
        <v>0</v>
      </c>
      <c r="BG117" s="198">
        <f>IF(N117="zákl. přenesená",J117,0)</f>
        <v>0</v>
      </c>
      <c r="BH117" s="198">
        <f>IF(N117="sníž. přenesená",J117,0)</f>
        <v>0</v>
      </c>
      <c r="BI117" s="198">
        <f>IF(N117="nulová",J117,0)</f>
        <v>0</v>
      </c>
      <c r="BJ117" s="18" t="s">
        <v>80</v>
      </c>
      <c r="BK117" s="198">
        <f>ROUND(I117*H117,2)</f>
        <v>0</v>
      </c>
      <c r="BL117" s="18" t="s">
        <v>152</v>
      </c>
      <c r="BM117" s="197" t="s">
        <v>229</v>
      </c>
    </row>
    <row r="118" s="2" customFormat="1">
      <c r="A118" s="39"/>
      <c r="B118" s="40"/>
      <c r="C118" s="41"/>
      <c r="D118" s="199" t="s">
        <v>155</v>
      </c>
      <c r="E118" s="41"/>
      <c r="F118" s="200" t="s">
        <v>228</v>
      </c>
      <c r="G118" s="41"/>
      <c r="H118" s="41"/>
      <c r="I118" s="201"/>
      <c r="J118" s="41"/>
      <c r="K118" s="41"/>
      <c r="L118" s="45"/>
      <c r="M118" s="202"/>
      <c r="N118" s="203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155</v>
      </c>
      <c r="AU118" s="18" t="s">
        <v>73</v>
      </c>
    </row>
    <row r="119" s="10" customFormat="1">
      <c r="A119" s="10"/>
      <c r="B119" s="206"/>
      <c r="C119" s="207"/>
      <c r="D119" s="199" t="s">
        <v>181</v>
      </c>
      <c r="E119" s="208" t="s">
        <v>19</v>
      </c>
      <c r="F119" s="209" t="s">
        <v>230</v>
      </c>
      <c r="G119" s="207"/>
      <c r="H119" s="210">
        <v>397.5</v>
      </c>
      <c r="I119" s="211"/>
      <c r="J119" s="207"/>
      <c r="K119" s="207"/>
      <c r="L119" s="212"/>
      <c r="M119" s="213"/>
      <c r="N119" s="214"/>
      <c r="O119" s="214"/>
      <c r="P119" s="214"/>
      <c r="Q119" s="214"/>
      <c r="R119" s="214"/>
      <c r="S119" s="214"/>
      <c r="T119" s="215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T119" s="216" t="s">
        <v>181</v>
      </c>
      <c r="AU119" s="216" t="s">
        <v>73</v>
      </c>
      <c r="AV119" s="10" t="s">
        <v>82</v>
      </c>
      <c r="AW119" s="10" t="s">
        <v>35</v>
      </c>
      <c r="AX119" s="10" t="s">
        <v>80</v>
      </c>
      <c r="AY119" s="216" t="s">
        <v>153</v>
      </c>
    </row>
    <row r="120" s="2" customFormat="1" ht="24.15" customHeight="1">
      <c r="A120" s="39"/>
      <c r="B120" s="40"/>
      <c r="C120" s="186" t="s">
        <v>231</v>
      </c>
      <c r="D120" s="186" t="s">
        <v>148</v>
      </c>
      <c r="E120" s="187" t="s">
        <v>232</v>
      </c>
      <c r="F120" s="188" t="s">
        <v>221</v>
      </c>
      <c r="G120" s="189" t="s">
        <v>194</v>
      </c>
      <c r="H120" s="190">
        <v>0.23899999999999999</v>
      </c>
      <c r="I120" s="191"/>
      <c r="J120" s="192">
        <f>ROUND(I120*H120,2)</f>
        <v>0</v>
      </c>
      <c r="K120" s="188" t="s">
        <v>19</v>
      </c>
      <c r="L120" s="45"/>
      <c r="M120" s="193" t="s">
        <v>19</v>
      </c>
      <c r="N120" s="194" t="s">
        <v>44</v>
      </c>
      <c r="O120" s="85"/>
      <c r="P120" s="195">
        <f>O120*H120</f>
        <v>0</v>
      </c>
      <c r="Q120" s="195">
        <v>0</v>
      </c>
      <c r="R120" s="195">
        <f>Q120*H120</f>
        <v>0</v>
      </c>
      <c r="S120" s="195">
        <v>0</v>
      </c>
      <c r="T120" s="196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197" t="s">
        <v>152</v>
      </c>
      <c r="AT120" s="197" t="s">
        <v>148</v>
      </c>
      <c r="AU120" s="197" t="s">
        <v>73</v>
      </c>
      <c r="AY120" s="18" t="s">
        <v>153</v>
      </c>
      <c r="BE120" s="198">
        <f>IF(N120="základní",J120,0)</f>
        <v>0</v>
      </c>
      <c r="BF120" s="198">
        <f>IF(N120="snížená",J120,0)</f>
        <v>0</v>
      </c>
      <c r="BG120" s="198">
        <f>IF(N120="zákl. přenesená",J120,0)</f>
        <v>0</v>
      </c>
      <c r="BH120" s="198">
        <f>IF(N120="sníž. přenesená",J120,0)</f>
        <v>0</v>
      </c>
      <c r="BI120" s="198">
        <f>IF(N120="nulová",J120,0)</f>
        <v>0</v>
      </c>
      <c r="BJ120" s="18" t="s">
        <v>80</v>
      </c>
      <c r="BK120" s="198">
        <f>ROUND(I120*H120,2)</f>
        <v>0</v>
      </c>
      <c r="BL120" s="18" t="s">
        <v>152</v>
      </c>
      <c r="BM120" s="197" t="s">
        <v>233</v>
      </c>
    </row>
    <row r="121" s="2" customFormat="1">
      <c r="A121" s="39"/>
      <c r="B121" s="40"/>
      <c r="C121" s="41"/>
      <c r="D121" s="199" t="s">
        <v>155</v>
      </c>
      <c r="E121" s="41"/>
      <c r="F121" s="200" t="s">
        <v>223</v>
      </c>
      <c r="G121" s="41"/>
      <c r="H121" s="41"/>
      <c r="I121" s="201"/>
      <c r="J121" s="41"/>
      <c r="K121" s="41"/>
      <c r="L121" s="45"/>
      <c r="M121" s="202"/>
      <c r="N121" s="203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155</v>
      </c>
      <c r="AU121" s="18" t="s">
        <v>73</v>
      </c>
    </row>
    <row r="122" s="10" customFormat="1">
      <c r="A122" s="10"/>
      <c r="B122" s="206"/>
      <c r="C122" s="207"/>
      <c r="D122" s="199" t="s">
        <v>181</v>
      </c>
      <c r="E122" s="208" t="s">
        <v>19</v>
      </c>
      <c r="F122" s="209" t="s">
        <v>234</v>
      </c>
      <c r="G122" s="207"/>
      <c r="H122" s="210">
        <v>0.23899999999999999</v>
      </c>
      <c r="I122" s="211"/>
      <c r="J122" s="207"/>
      <c r="K122" s="207"/>
      <c r="L122" s="212"/>
      <c r="M122" s="213"/>
      <c r="N122" s="214"/>
      <c r="O122" s="214"/>
      <c r="P122" s="214"/>
      <c r="Q122" s="214"/>
      <c r="R122" s="214"/>
      <c r="S122" s="214"/>
      <c r="T122" s="215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T122" s="216" t="s">
        <v>181</v>
      </c>
      <c r="AU122" s="216" t="s">
        <v>73</v>
      </c>
      <c r="AV122" s="10" t="s">
        <v>82</v>
      </c>
      <c r="AW122" s="10" t="s">
        <v>35</v>
      </c>
      <c r="AX122" s="10" t="s">
        <v>80</v>
      </c>
      <c r="AY122" s="216" t="s">
        <v>153</v>
      </c>
    </row>
    <row r="123" s="2" customFormat="1" ht="24.15" customHeight="1">
      <c r="A123" s="39"/>
      <c r="B123" s="40"/>
      <c r="C123" s="217" t="s">
        <v>235</v>
      </c>
      <c r="D123" s="217" t="s">
        <v>184</v>
      </c>
      <c r="E123" s="218" t="s">
        <v>236</v>
      </c>
      <c r="F123" s="219" t="s">
        <v>237</v>
      </c>
      <c r="G123" s="220" t="s">
        <v>187</v>
      </c>
      <c r="H123" s="221">
        <v>238.5</v>
      </c>
      <c r="I123" s="222"/>
      <c r="J123" s="223">
        <f>ROUND(I123*H123,2)</f>
        <v>0</v>
      </c>
      <c r="K123" s="219" t="s">
        <v>19</v>
      </c>
      <c r="L123" s="224"/>
      <c r="M123" s="225" t="s">
        <v>19</v>
      </c>
      <c r="N123" s="226" t="s">
        <v>44</v>
      </c>
      <c r="O123" s="85"/>
      <c r="P123" s="195">
        <f>O123*H123</f>
        <v>0</v>
      </c>
      <c r="Q123" s="195">
        <v>1</v>
      </c>
      <c r="R123" s="195">
        <f>Q123*H123</f>
        <v>238.5</v>
      </c>
      <c r="S123" s="195">
        <v>0</v>
      </c>
      <c r="T123" s="196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197" t="s">
        <v>188</v>
      </c>
      <c r="AT123" s="197" t="s">
        <v>184</v>
      </c>
      <c r="AU123" s="197" t="s">
        <v>73</v>
      </c>
      <c r="AY123" s="18" t="s">
        <v>153</v>
      </c>
      <c r="BE123" s="198">
        <f>IF(N123="základní",J123,0)</f>
        <v>0</v>
      </c>
      <c r="BF123" s="198">
        <f>IF(N123="snížená",J123,0)</f>
        <v>0</v>
      </c>
      <c r="BG123" s="198">
        <f>IF(N123="zákl. přenesená",J123,0)</f>
        <v>0</v>
      </c>
      <c r="BH123" s="198">
        <f>IF(N123="sníž. přenesená",J123,0)</f>
        <v>0</v>
      </c>
      <c r="BI123" s="198">
        <f>IF(N123="nulová",J123,0)</f>
        <v>0</v>
      </c>
      <c r="BJ123" s="18" t="s">
        <v>80</v>
      </c>
      <c r="BK123" s="198">
        <f>ROUND(I123*H123,2)</f>
        <v>0</v>
      </c>
      <c r="BL123" s="18" t="s">
        <v>152</v>
      </c>
      <c r="BM123" s="197" t="s">
        <v>238</v>
      </c>
    </row>
    <row r="124" s="2" customFormat="1">
      <c r="A124" s="39"/>
      <c r="B124" s="40"/>
      <c r="C124" s="41"/>
      <c r="D124" s="199" t="s">
        <v>155</v>
      </c>
      <c r="E124" s="41"/>
      <c r="F124" s="200" t="s">
        <v>239</v>
      </c>
      <c r="G124" s="41"/>
      <c r="H124" s="41"/>
      <c r="I124" s="201"/>
      <c r="J124" s="41"/>
      <c r="K124" s="41"/>
      <c r="L124" s="45"/>
      <c r="M124" s="202"/>
      <c r="N124" s="203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155</v>
      </c>
      <c r="AU124" s="18" t="s">
        <v>73</v>
      </c>
    </row>
    <row r="125" s="10" customFormat="1">
      <c r="A125" s="10"/>
      <c r="B125" s="206"/>
      <c r="C125" s="207"/>
      <c r="D125" s="199" t="s">
        <v>181</v>
      </c>
      <c r="E125" s="208" t="s">
        <v>19</v>
      </c>
      <c r="F125" s="209" t="s">
        <v>240</v>
      </c>
      <c r="G125" s="207"/>
      <c r="H125" s="210">
        <v>238.5</v>
      </c>
      <c r="I125" s="211"/>
      <c r="J125" s="207"/>
      <c r="K125" s="207"/>
      <c r="L125" s="212"/>
      <c r="M125" s="213"/>
      <c r="N125" s="214"/>
      <c r="O125" s="214"/>
      <c r="P125" s="214"/>
      <c r="Q125" s="214"/>
      <c r="R125" s="214"/>
      <c r="S125" s="214"/>
      <c r="T125" s="215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T125" s="216" t="s">
        <v>181</v>
      </c>
      <c r="AU125" s="216" t="s">
        <v>73</v>
      </c>
      <c r="AV125" s="10" t="s">
        <v>82</v>
      </c>
      <c r="AW125" s="10" t="s">
        <v>35</v>
      </c>
      <c r="AX125" s="10" t="s">
        <v>80</v>
      </c>
      <c r="AY125" s="216" t="s">
        <v>153</v>
      </c>
    </row>
    <row r="126" s="2" customFormat="1" ht="24.15" customHeight="1">
      <c r="A126" s="39"/>
      <c r="B126" s="40"/>
      <c r="C126" s="186" t="s">
        <v>8</v>
      </c>
      <c r="D126" s="186" t="s">
        <v>148</v>
      </c>
      <c r="E126" s="187" t="s">
        <v>241</v>
      </c>
      <c r="F126" s="188" t="s">
        <v>242</v>
      </c>
      <c r="G126" s="189" t="s">
        <v>207</v>
      </c>
      <c r="H126" s="190">
        <v>1380</v>
      </c>
      <c r="I126" s="191"/>
      <c r="J126" s="192">
        <f>ROUND(I126*H126,2)</f>
        <v>0</v>
      </c>
      <c r="K126" s="188" t="s">
        <v>159</v>
      </c>
      <c r="L126" s="45"/>
      <c r="M126" s="193" t="s">
        <v>19</v>
      </c>
      <c r="N126" s="194" t="s">
        <v>44</v>
      </c>
      <c r="O126" s="85"/>
      <c r="P126" s="195">
        <f>O126*H126</f>
        <v>0</v>
      </c>
      <c r="Q126" s="195">
        <v>0</v>
      </c>
      <c r="R126" s="195">
        <f>Q126*H126</f>
        <v>0</v>
      </c>
      <c r="S126" s="195">
        <v>0</v>
      </c>
      <c r="T126" s="196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197" t="s">
        <v>152</v>
      </c>
      <c r="AT126" s="197" t="s">
        <v>148</v>
      </c>
      <c r="AU126" s="197" t="s">
        <v>73</v>
      </c>
      <c r="AY126" s="18" t="s">
        <v>153</v>
      </c>
      <c r="BE126" s="198">
        <f>IF(N126="základní",J126,0)</f>
        <v>0</v>
      </c>
      <c r="BF126" s="198">
        <f>IF(N126="snížená",J126,0)</f>
        <v>0</v>
      </c>
      <c r="BG126" s="198">
        <f>IF(N126="zákl. přenesená",J126,0)</f>
        <v>0</v>
      </c>
      <c r="BH126" s="198">
        <f>IF(N126="sníž. přenesená",J126,0)</f>
        <v>0</v>
      </c>
      <c r="BI126" s="198">
        <f>IF(N126="nulová",J126,0)</f>
        <v>0</v>
      </c>
      <c r="BJ126" s="18" t="s">
        <v>80</v>
      </c>
      <c r="BK126" s="198">
        <f>ROUND(I126*H126,2)</f>
        <v>0</v>
      </c>
      <c r="BL126" s="18" t="s">
        <v>152</v>
      </c>
      <c r="BM126" s="197" t="s">
        <v>243</v>
      </c>
    </row>
    <row r="127" s="2" customFormat="1">
      <c r="A127" s="39"/>
      <c r="B127" s="40"/>
      <c r="C127" s="41"/>
      <c r="D127" s="199" t="s">
        <v>155</v>
      </c>
      <c r="E127" s="41"/>
      <c r="F127" s="200" t="s">
        <v>244</v>
      </c>
      <c r="G127" s="41"/>
      <c r="H127" s="41"/>
      <c r="I127" s="201"/>
      <c r="J127" s="41"/>
      <c r="K127" s="41"/>
      <c r="L127" s="45"/>
      <c r="M127" s="202"/>
      <c r="N127" s="203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155</v>
      </c>
      <c r="AU127" s="18" t="s">
        <v>73</v>
      </c>
    </row>
    <row r="128" s="2" customFormat="1">
      <c r="A128" s="39"/>
      <c r="B128" s="40"/>
      <c r="C128" s="41"/>
      <c r="D128" s="204" t="s">
        <v>162</v>
      </c>
      <c r="E128" s="41"/>
      <c r="F128" s="205" t="s">
        <v>245</v>
      </c>
      <c r="G128" s="41"/>
      <c r="H128" s="41"/>
      <c r="I128" s="201"/>
      <c r="J128" s="41"/>
      <c r="K128" s="41"/>
      <c r="L128" s="45"/>
      <c r="M128" s="202"/>
      <c r="N128" s="203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162</v>
      </c>
      <c r="AU128" s="18" t="s">
        <v>73</v>
      </c>
    </row>
    <row r="129" s="10" customFormat="1">
      <c r="A129" s="10"/>
      <c r="B129" s="206"/>
      <c r="C129" s="207"/>
      <c r="D129" s="199" t="s">
        <v>181</v>
      </c>
      <c r="E129" s="208" t="s">
        <v>19</v>
      </c>
      <c r="F129" s="209" t="s">
        <v>246</v>
      </c>
      <c r="G129" s="207"/>
      <c r="H129" s="210">
        <v>1380</v>
      </c>
      <c r="I129" s="211"/>
      <c r="J129" s="207"/>
      <c r="K129" s="207"/>
      <c r="L129" s="212"/>
      <c r="M129" s="213"/>
      <c r="N129" s="214"/>
      <c r="O129" s="214"/>
      <c r="P129" s="214"/>
      <c r="Q129" s="214"/>
      <c r="R129" s="214"/>
      <c r="S129" s="214"/>
      <c r="T129" s="215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T129" s="216" t="s">
        <v>181</v>
      </c>
      <c r="AU129" s="216" t="s">
        <v>73</v>
      </c>
      <c r="AV129" s="10" t="s">
        <v>82</v>
      </c>
      <c r="AW129" s="10" t="s">
        <v>35</v>
      </c>
      <c r="AX129" s="10" t="s">
        <v>80</v>
      </c>
      <c r="AY129" s="216" t="s">
        <v>153</v>
      </c>
    </row>
    <row r="130" s="2" customFormat="1" ht="24.15" customHeight="1">
      <c r="A130" s="39"/>
      <c r="B130" s="40"/>
      <c r="C130" s="186" t="s">
        <v>247</v>
      </c>
      <c r="D130" s="186" t="s">
        <v>148</v>
      </c>
      <c r="E130" s="187" t="s">
        <v>248</v>
      </c>
      <c r="F130" s="188" t="s">
        <v>249</v>
      </c>
      <c r="G130" s="189" t="s">
        <v>207</v>
      </c>
      <c r="H130" s="190">
        <v>6570</v>
      </c>
      <c r="I130" s="191"/>
      <c r="J130" s="192">
        <f>ROUND(I130*H130,2)</f>
        <v>0</v>
      </c>
      <c r="K130" s="188" t="s">
        <v>159</v>
      </c>
      <c r="L130" s="45"/>
      <c r="M130" s="193" t="s">
        <v>19</v>
      </c>
      <c r="N130" s="194" t="s">
        <v>44</v>
      </c>
      <c r="O130" s="85"/>
      <c r="P130" s="195">
        <f>O130*H130</f>
        <v>0</v>
      </c>
      <c r="Q130" s="195">
        <v>0</v>
      </c>
      <c r="R130" s="195">
        <f>Q130*H130</f>
        <v>0</v>
      </c>
      <c r="S130" s="195">
        <v>0</v>
      </c>
      <c r="T130" s="196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197" t="s">
        <v>152</v>
      </c>
      <c r="AT130" s="197" t="s">
        <v>148</v>
      </c>
      <c r="AU130" s="197" t="s">
        <v>73</v>
      </c>
      <c r="AY130" s="18" t="s">
        <v>153</v>
      </c>
      <c r="BE130" s="198">
        <f>IF(N130="základní",J130,0)</f>
        <v>0</v>
      </c>
      <c r="BF130" s="198">
        <f>IF(N130="snížená",J130,0)</f>
        <v>0</v>
      </c>
      <c r="BG130" s="198">
        <f>IF(N130="zákl. přenesená",J130,0)</f>
        <v>0</v>
      </c>
      <c r="BH130" s="198">
        <f>IF(N130="sníž. přenesená",J130,0)</f>
        <v>0</v>
      </c>
      <c r="BI130" s="198">
        <f>IF(N130="nulová",J130,0)</f>
        <v>0</v>
      </c>
      <c r="BJ130" s="18" t="s">
        <v>80</v>
      </c>
      <c r="BK130" s="198">
        <f>ROUND(I130*H130,2)</f>
        <v>0</v>
      </c>
      <c r="BL130" s="18" t="s">
        <v>152</v>
      </c>
      <c r="BM130" s="197" t="s">
        <v>250</v>
      </c>
    </row>
    <row r="131" s="2" customFormat="1">
      <c r="A131" s="39"/>
      <c r="B131" s="40"/>
      <c r="C131" s="41"/>
      <c r="D131" s="199" t="s">
        <v>155</v>
      </c>
      <c r="E131" s="41"/>
      <c r="F131" s="200" t="s">
        <v>251</v>
      </c>
      <c r="G131" s="41"/>
      <c r="H131" s="41"/>
      <c r="I131" s="201"/>
      <c r="J131" s="41"/>
      <c r="K131" s="41"/>
      <c r="L131" s="45"/>
      <c r="M131" s="202"/>
      <c r="N131" s="203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155</v>
      </c>
      <c r="AU131" s="18" t="s">
        <v>73</v>
      </c>
    </row>
    <row r="132" s="2" customFormat="1">
      <c r="A132" s="39"/>
      <c r="B132" s="40"/>
      <c r="C132" s="41"/>
      <c r="D132" s="204" t="s">
        <v>162</v>
      </c>
      <c r="E132" s="41"/>
      <c r="F132" s="205" t="s">
        <v>252</v>
      </c>
      <c r="G132" s="41"/>
      <c r="H132" s="41"/>
      <c r="I132" s="201"/>
      <c r="J132" s="41"/>
      <c r="K132" s="41"/>
      <c r="L132" s="45"/>
      <c r="M132" s="202"/>
      <c r="N132" s="203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162</v>
      </c>
      <c r="AU132" s="18" t="s">
        <v>73</v>
      </c>
    </row>
    <row r="133" s="10" customFormat="1">
      <c r="A133" s="10"/>
      <c r="B133" s="206"/>
      <c r="C133" s="207"/>
      <c r="D133" s="199" t="s">
        <v>181</v>
      </c>
      <c r="E133" s="208" t="s">
        <v>19</v>
      </c>
      <c r="F133" s="209" t="s">
        <v>253</v>
      </c>
      <c r="G133" s="207"/>
      <c r="H133" s="210">
        <v>6570</v>
      </c>
      <c r="I133" s="211"/>
      <c r="J133" s="207"/>
      <c r="K133" s="207"/>
      <c r="L133" s="212"/>
      <c r="M133" s="213"/>
      <c r="N133" s="214"/>
      <c r="O133" s="214"/>
      <c r="P133" s="214"/>
      <c r="Q133" s="214"/>
      <c r="R133" s="214"/>
      <c r="S133" s="214"/>
      <c r="T133" s="215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T133" s="216" t="s">
        <v>181</v>
      </c>
      <c r="AU133" s="216" t="s">
        <v>73</v>
      </c>
      <c r="AV133" s="10" t="s">
        <v>82</v>
      </c>
      <c r="AW133" s="10" t="s">
        <v>35</v>
      </c>
      <c r="AX133" s="10" t="s">
        <v>80</v>
      </c>
      <c r="AY133" s="216" t="s">
        <v>153</v>
      </c>
    </row>
    <row r="134" s="2" customFormat="1" ht="21.75" customHeight="1">
      <c r="A134" s="39"/>
      <c r="B134" s="40"/>
      <c r="C134" s="217" t="s">
        <v>254</v>
      </c>
      <c r="D134" s="217" t="s">
        <v>184</v>
      </c>
      <c r="E134" s="218" t="s">
        <v>255</v>
      </c>
      <c r="F134" s="219" t="s">
        <v>256</v>
      </c>
      <c r="G134" s="220" t="s">
        <v>207</v>
      </c>
      <c r="H134" s="221">
        <v>140</v>
      </c>
      <c r="I134" s="222"/>
      <c r="J134" s="223">
        <f>ROUND(I134*H134,2)</f>
        <v>0</v>
      </c>
      <c r="K134" s="219" t="s">
        <v>19</v>
      </c>
      <c r="L134" s="224"/>
      <c r="M134" s="225" t="s">
        <v>19</v>
      </c>
      <c r="N134" s="226" t="s">
        <v>44</v>
      </c>
      <c r="O134" s="85"/>
      <c r="P134" s="195">
        <f>O134*H134</f>
        <v>0</v>
      </c>
      <c r="Q134" s="195">
        <v>0.0035999999999999999</v>
      </c>
      <c r="R134" s="195">
        <f>Q134*H134</f>
        <v>0.504</v>
      </c>
      <c r="S134" s="195">
        <v>0</v>
      </c>
      <c r="T134" s="196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197" t="s">
        <v>188</v>
      </c>
      <c r="AT134" s="197" t="s">
        <v>184</v>
      </c>
      <c r="AU134" s="197" t="s">
        <v>73</v>
      </c>
      <c r="AY134" s="18" t="s">
        <v>153</v>
      </c>
      <c r="BE134" s="198">
        <f>IF(N134="základní",J134,0)</f>
        <v>0</v>
      </c>
      <c r="BF134" s="198">
        <f>IF(N134="snížená",J134,0)</f>
        <v>0</v>
      </c>
      <c r="BG134" s="198">
        <f>IF(N134="zákl. přenesená",J134,0)</f>
        <v>0</v>
      </c>
      <c r="BH134" s="198">
        <f>IF(N134="sníž. přenesená",J134,0)</f>
        <v>0</v>
      </c>
      <c r="BI134" s="198">
        <f>IF(N134="nulová",J134,0)</f>
        <v>0</v>
      </c>
      <c r="BJ134" s="18" t="s">
        <v>80</v>
      </c>
      <c r="BK134" s="198">
        <f>ROUND(I134*H134,2)</f>
        <v>0</v>
      </c>
      <c r="BL134" s="18" t="s">
        <v>152</v>
      </c>
      <c r="BM134" s="197" t="s">
        <v>257</v>
      </c>
    </row>
    <row r="135" s="2" customFormat="1">
      <c r="A135" s="39"/>
      <c r="B135" s="40"/>
      <c r="C135" s="41"/>
      <c r="D135" s="199" t="s">
        <v>155</v>
      </c>
      <c r="E135" s="41"/>
      <c r="F135" s="200" t="s">
        <v>256</v>
      </c>
      <c r="G135" s="41"/>
      <c r="H135" s="41"/>
      <c r="I135" s="201"/>
      <c r="J135" s="41"/>
      <c r="K135" s="41"/>
      <c r="L135" s="45"/>
      <c r="M135" s="202"/>
      <c r="N135" s="203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155</v>
      </c>
      <c r="AU135" s="18" t="s">
        <v>73</v>
      </c>
    </row>
    <row r="136" s="2" customFormat="1" ht="21.75" customHeight="1">
      <c r="A136" s="39"/>
      <c r="B136" s="40"/>
      <c r="C136" s="217" t="s">
        <v>258</v>
      </c>
      <c r="D136" s="217" t="s">
        <v>184</v>
      </c>
      <c r="E136" s="218" t="s">
        <v>259</v>
      </c>
      <c r="F136" s="219" t="s">
        <v>260</v>
      </c>
      <c r="G136" s="220" t="s">
        <v>207</v>
      </c>
      <c r="H136" s="221">
        <v>190</v>
      </c>
      <c r="I136" s="222"/>
      <c r="J136" s="223">
        <f>ROUND(I136*H136,2)</f>
        <v>0</v>
      </c>
      <c r="K136" s="219" t="s">
        <v>19</v>
      </c>
      <c r="L136" s="224"/>
      <c r="M136" s="225" t="s">
        <v>19</v>
      </c>
      <c r="N136" s="226" t="s">
        <v>44</v>
      </c>
      <c r="O136" s="85"/>
      <c r="P136" s="195">
        <f>O136*H136</f>
        <v>0</v>
      </c>
      <c r="Q136" s="195">
        <v>0.0035999999999999999</v>
      </c>
      <c r="R136" s="195">
        <f>Q136*H136</f>
        <v>0.68399999999999994</v>
      </c>
      <c r="S136" s="195">
        <v>0</v>
      </c>
      <c r="T136" s="196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197" t="s">
        <v>188</v>
      </c>
      <c r="AT136" s="197" t="s">
        <v>184</v>
      </c>
      <c r="AU136" s="197" t="s">
        <v>73</v>
      </c>
      <c r="AY136" s="18" t="s">
        <v>153</v>
      </c>
      <c r="BE136" s="198">
        <f>IF(N136="základní",J136,0)</f>
        <v>0</v>
      </c>
      <c r="BF136" s="198">
        <f>IF(N136="snížená",J136,0)</f>
        <v>0</v>
      </c>
      <c r="BG136" s="198">
        <f>IF(N136="zákl. přenesená",J136,0)</f>
        <v>0</v>
      </c>
      <c r="BH136" s="198">
        <f>IF(N136="sníž. přenesená",J136,0)</f>
        <v>0</v>
      </c>
      <c r="BI136" s="198">
        <f>IF(N136="nulová",J136,0)</f>
        <v>0</v>
      </c>
      <c r="BJ136" s="18" t="s">
        <v>80</v>
      </c>
      <c r="BK136" s="198">
        <f>ROUND(I136*H136,2)</f>
        <v>0</v>
      </c>
      <c r="BL136" s="18" t="s">
        <v>152</v>
      </c>
      <c r="BM136" s="197" t="s">
        <v>261</v>
      </c>
    </row>
    <row r="137" s="2" customFormat="1">
      <c r="A137" s="39"/>
      <c r="B137" s="40"/>
      <c r="C137" s="41"/>
      <c r="D137" s="199" t="s">
        <v>155</v>
      </c>
      <c r="E137" s="41"/>
      <c r="F137" s="200" t="s">
        <v>260</v>
      </c>
      <c r="G137" s="41"/>
      <c r="H137" s="41"/>
      <c r="I137" s="201"/>
      <c r="J137" s="41"/>
      <c r="K137" s="41"/>
      <c r="L137" s="45"/>
      <c r="M137" s="202"/>
      <c r="N137" s="203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155</v>
      </c>
      <c r="AU137" s="18" t="s">
        <v>73</v>
      </c>
    </row>
    <row r="138" s="2" customFormat="1" ht="16.5" customHeight="1">
      <c r="A138" s="39"/>
      <c r="B138" s="40"/>
      <c r="C138" s="217" t="s">
        <v>262</v>
      </c>
      <c r="D138" s="217" t="s">
        <v>184</v>
      </c>
      <c r="E138" s="218" t="s">
        <v>263</v>
      </c>
      <c r="F138" s="219" t="s">
        <v>264</v>
      </c>
      <c r="G138" s="220" t="s">
        <v>207</v>
      </c>
      <c r="H138" s="221">
        <v>130</v>
      </c>
      <c r="I138" s="222"/>
      <c r="J138" s="223">
        <f>ROUND(I138*H138,2)</f>
        <v>0</v>
      </c>
      <c r="K138" s="219" t="s">
        <v>19</v>
      </c>
      <c r="L138" s="224"/>
      <c r="M138" s="225" t="s">
        <v>19</v>
      </c>
      <c r="N138" s="226" t="s">
        <v>44</v>
      </c>
      <c r="O138" s="85"/>
      <c r="P138" s="195">
        <f>O138*H138</f>
        <v>0</v>
      </c>
      <c r="Q138" s="195">
        <v>0.0035999999999999999</v>
      </c>
      <c r="R138" s="195">
        <f>Q138*H138</f>
        <v>0.46799999999999997</v>
      </c>
      <c r="S138" s="195">
        <v>0</v>
      </c>
      <c r="T138" s="196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197" t="s">
        <v>188</v>
      </c>
      <c r="AT138" s="197" t="s">
        <v>184</v>
      </c>
      <c r="AU138" s="197" t="s">
        <v>73</v>
      </c>
      <c r="AY138" s="18" t="s">
        <v>153</v>
      </c>
      <c r="BE138" s="198">
        <f>IF(N138="základní",J138,0)</f>
        <v>0</v>
      </c>
      <c r="BF138" s="198">
        <f>IF(N138="snížená",J138,0)</f>
        <v>0</v>
      </c>
      <c r="BG138" s="198">
        <f>IF(N138="zákl. přenesená",J138,0)</f>
        <v>0</v>
      </c>
      <c r="BH138" s="198">
        <f>IF(N138="sníž. přenesená",J138,0)</f>
        <v>0</v>
      </c>
      <c r="BI138" s="198">
        <f>IF(N138="nulová",J138,0)</f>
        <v>0</v>
      </c>
      <c r="BJ138" s="18" t="s">
        <v>80</v>
      </c>
      <c r="BK138" s="198">
        <f>ROUND(I138*H138,2)</f>
        <v>0</v>
      </c>
      <c r="BL138" s="18" t="s">
        <v>152</v>
      </c>
      <c r="BM138" s="197" t="s">
        <v>265</v>
      </c>
    </row>
    <row r="139" s="2" customFormat="1">
      <c r="A139" s="39"/>
      <c r="B139" s="40"/>
      <c r="C139" s="41"/>
      <c r="D139" s="199" t="s">
        <v>155</v>
      </c>
      <c r="E139" s="41"/>
      <c r="F139" s="200" t="s">
        <v>264</v>
      </c>
      <c r="G139" s="41"/>
      <c r="H139" s="41"/>
      <c r="I139" s="201"/>
      <c r="J139" s="41"/>
      <c r="K139" s="41"/>
      <c r="L139" s="45"/>
      <c r="M139" s="202"/>
      <c r="N139" s="203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155</v>
      </c>
      <c r="AU139" s="18" t="s">
        <v>73</v>
      </c>
    </row>
    <row r="140" s="2" customFormat="1" ht="21.75" customHeight="1">
      <c r="A140" s="39"/>
      <c r="B140" s="40"/>
      <c r="C140" s="217" t="s">
        <v>266</v>
      </c>
      <c r="D140" s="217" t="s">
        <v>184</v>
      </c>
      <c r="E140" s="218" t="s">
        <v>267</v>
      </c>
      <c r="F140" s="219" t="s">
        <v>268</v>
      </c>
      <c r="G140" s="220" t="s">
        <v>207</v>
      </c>
      <c r="H140" s="221">
        <v>270</v>
      </c>
      <c r="I140" s="222"/>
      <c r="J140" s="223">
        <f>ROUND(I140*H140,2)</f>
        <v>0</v>
      </c>
      <c r="K140" s="219" t="s">
        <v>19</v>
      </c>
      <c r="L140" s="224"/>
      <c r="M140" s="225" t="s">
        <v>19</v>
      </c>
      <c r="N140" s="226" t="s">
        <v>44</v>
      </c>
      <c r="O140" s="85"/>
      <c r="P140" s="195">
        <f>O140*H140</f>
        <v>0</v>
      </c>
      <c r="Q140" s="195">
        <v>0.0035999999999999999</v>
      </c>
      <c r="R140" s="195">
        <f>Q140*H140</f>
        <v>0.97199999999999998</v>
      </c>
      <c r="S140" s="195">
        <v>0</v>
      </c>
      <c r="T140" s="196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197" t="s">
        <v>188</v>
      </c>
      <c r="AT140" s="197" t="s">
        <v>184</v>
      </c>
      <c r="AU140" s="197" t="s">
        <v>73</v>
      </c>
      <c r="AY140" s="18" t="s">
        <v>153</v>
      </c>
      <c r="BE140" s="198">
        <f>IF(N140="základní",J140,0)</f>
        <v>0</v>
      </c>
      <c r="BF140" s="198">
        <f>IF(N140="snížená",J140,0)</f>
        <v>0</v>
      </c>
      <c r="BG140" s="198">
        <f>IF(N140="zákl. přenesená",J140,0)</f>
        <v>0</v>
      </c>
      <c r="BH140" s="198">
        <f>IF(N140="sníž. přenesená",J140,0)</f>
        <v>0</v>
      </c>
      <c r="BI140" s="198">
        <f>IF(N140="nulová",J140,0)</f>
        <v>0</v>
      </c>
      <c r="BJ140" s="18" t="s">
        <v>80</v>
      </c>
      <c r="BK140" s="198">
        <f>ROUND(I140*H140,2)</f>
        <v>0</v>
      </c>
      <c r="BL140" s="18" t="s">
        <v>152</v>
      </c>
      <c r="BM140" s="197" t="s">
        <v>269</v>
      </c>
    </row>
    <row r="141" s="2" customFormat="1">
      <c r="A141" s="39"/>
      <c r="B141" s="40"/>
      <c r="C141" s="41"/>
      <c r="D141" s="199" t="s">
        <v>155</v>
      </c>
      <c r="E141" s="41"/>
      <c r="F141" s="200" t="s">
        <v>268</v>
      </c>
      <c r="G141" s="41"/>
      <c r="H141" s="41"/>
      <c r="I141" s="201"/>
      <c r="J141" s="41"/>
      <c r="K141" s="41"/>
      <c r="L141" s="45"/>
      <c r="M141" s="202"/>
      <c r="N141" s="203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155</v>
      </c>
      <c r="AU141" s="18" t="s">
        <v>73</v>
      </c>
    </row>
    <row r="142" s="2" customFormat="1" ht="21.75" customHeight="1">
      <c r="A142" s="39"/>
      <c r="B142" s="40"/>
      <c r="C142" s="217" t="s">
        <v>7</v>
      </c>
      <c r="D142" s="217" t="s">
        <v>184</v>
      </c>
      <c r="E142" s="218" t="s">
        <v>270</v>
      </c>
      <c r="F142" s="219" t="s">
        <v>271</v>
      </c>
      <c r="G142" s="220" t="s">
        <v>207</v>
      </c>
      <c r="H142" s="221">
        <v>90</v>
      </c>
      <c r="I142" s="222"/>
      <c r="J142" s="223">
        <f>ROUND(I142*H142,2)</f>
        <v>0</v>
      </c>
      <c r="K142" s="219" t="s">
        <v>19</v>
      </c>
      <c r="L142" s="224"/>
      <c r="M142" s="225" t="s">
        <v>19</v>
      </c>
      <c r="N142" s="226" t="s">
        <v>44</v>
      </c>
      <c r="O142" s="85"/>
      <c r="P142" s="195">
        <f>O142*H142</f>
        <v>0</v>
      </c>
      <c r="Q142" s="195">
        <v>0.0035999999999999999</v>
      </c>
      <c r="R142" s="195">
        <f>Q142*H142</f>
        <v>0.32400000000000001</v>
      </c>
      <c r="S142" s="195">
        <v>0</v>
      </c>
      <c r="T142" s="196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197" t="s">
        <v>188</v>
      </c>
      <c r="AT142" s="197" t="s">
        <v>184</v>
      </c>
      <c r="AU142" s="197" t="s">
        <v>73</v>
      </c>
      <c r="AY142" s="18" t="s">
        <v>153</v>
      </c>
      <c r="BE142" s="198">
        <f>IF(N142="základní",J142,0)</f>
        <v>0</v>
      </c>
      <c r="BF142" s="198">
        <f>IF(N142="snížená",J142,0)</f>
        <v>0</v>
      </c>
      <c r="BG142" s="198">
        <f>IF(N142="zákl. přenesená",J142,0)</f>
        <v>0</v>
      </c>
      <c r="BH142" s="198">
        <f>IF(N142="sníž. přenesená",J142,0)</f>
        <v>0</v>
      </c>
      <c r="BI142" s="198">
        <f>IF(N142="nulová",J142,0)</f>
        <v>0</v>
      </c>
      <c r="BJ142" s="18" t="s">
        <v>80</v>
      </c>
      <c r="BK142" s="198">
        <f>ROUND(I142*H142,2)</f>
        <v>0</v>
      </c>
      <c r="BL142" s="18" t="s">
        <v>152</v>
      </c>
      <c r="BM142" s="197" t="s">
        <v>272</v>
      </c>
    </row>
    <row r="143" s="2" customFormat="1">
      <c r="A143" s="39"/>
      <c r="B143" s="40"/>
      <c r="C143" s="41"/>
      <c r="D143" s="199" t="s">
        <v>155</v>
      </c>
      <c r="E143" s="41"/>
      <c r="F143" s="200" t="s">
        <v>271</v>
      </c>
      <c r="G143" s="41"/>
      <c r="H143" s="41"/>
      <c r="I143" s="201"/>
      <c r="J143" s="41"/>
      <c r="K143" s="41"/>
      <c r="L143" s="45"/>
      <c r="M143" s="202"/>
      <c r="N143" s="203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155</v>
      </c>
      <c r="AU143" s="18" t="s">
        <v>73</v>
      </c>
    </row>
    <row r="144" s="2" customFormat="1" ht="16.5" customHeight="1">
      <c r="A144" s="39"/>
      <c r="B144" s="40"/>
      <c r="C144" s="217" t="s">
        <v>273</v>
      </c>
      <c r="D144" s="217" t="s">
        <v>184</v>
      </c>
      <c r="E144" s="218" t="s">
        <v>274</v>
      </c>
      <c r="F144" s="219" t="s">
        <v>275</v>
      </c>
      <c r="G144" s="220" t="s">
        <v>207</v>
      </c>
      <c r="H144" s="221">
        <v>180</v>
      </c>
      <c r="I144" s="222"/>
      <c r="J144" s="223">
        <f>ROUND(I144*H144,2)</f>
        <v>0</v>
      </c>
      <c r="K144" s="219" t="s">
        <v>19</v>
      </c>
      <c r="L144" s="224"/>
      <c r="M144" s="225" t="s">
        <v>19</v>
      </c>
      <c r="N144" s="226" t="s">
        <v>44</v>
      </c>
      <c r="O144" s="85"/>
      <c r="P144" s="195">
        <f>O144*H144</f>
        <v>0</v>
      </c>
      <c r="Q144" s="195">
        <v>0.0035999999999999999</v>
      </c>
      <c r="R144" s="195">
        <f>Q144*H144</f>
        <v>0.64800000000000002</v>
      </c>
      <c r="S144" s="195">
        <v>0</v>
      </c>
      <c r="T144" s="196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197" t="s">
        <v>188</v>
      </c>
      <c r="AT144" s="197" t="s">
        <v>184</v>
      </c>
      <c r="AU144" s="197" t="s">
        <v>73</v>
      </c>
      <c r="AY144" s="18" t="s">
        <v>153</v>
      </c>
      <c r="BE144" s="198">
        <f>IF(N144="základní",J144,0)</f>
        <v>0</v>
      </c>
      <c r="BF144" s="198">
        <f>IF(N144="snížená",J144,0)</f>
        <v>0</v>
      </c>
      <c r="BG144" s="198">
        <f>IF(N144="zákl. přenesená",J144,0)</f>
        <v>0</v>
      </c>
      <c r="BH144" s="198">
        <f>IF(N144="sníž. přenesená",J144,0)</f>
        <v>0</v>
      </c>
      <c r="BI144" s="198">
        <f>IF(N144="nulová",J144,0)</f>
        <v>0</v>
      </c>
      <c r="BJ144" s="18" t="s">
        <v>80</v>
      </c>
      <c r="BK144" s="198">
        <f>ROUND(I144*H144,2)</f>
        <v>0</v>
      </c>
      <c r="BL144" s="18" t="s">
        <v>152</v>
      </c>
      <c r="BM144" s="197" t="s">
        <v>276</v>
      </c>
    </row>
    <row r="145" s="2" customFormat="1">
      <c r="A145" s="39"/>
      <c r="B145" s="40"/>
      <c r="C145" s="41"/>
      <c r="D145" s="199" t="s">
        <v>155</v>
      </c>
      <c r="E145" s="41"/>
      <c r="F145" s="200" t="s">
        <v>275</v>
      </c>
      <c r="G145" s="41"/>
      <c r="H145" s="41"/>
      <c r="I145" s="201"/>
      <c r="J145" s="41"/>
      <c r="K145" s="41"/>
      <c r="L145" s="45"/>
      <c r="M145" s="202"/>
      <c r="N145" s="203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155</v>
      </c>
      <c r="AU145" s="18" t="s">
        <v>73</v>
      </c>
    </row>
    <row r="146" s="2" customFormat="1" ht="16.5" customHeight="1">
      <c r="A146" s="39"/>
      <c r="B146" s="40"/>
      <c r="C146" s="217" t="s">
        <v>277</v>
      </c>
      <c r="D146" s="217" t="s">
        <v>184</v>
      </c>
      <c r="E146" s="218" t="s">
        <v>278</v>
      </c>
      <c r="F146" s="219" t="s">
        <v>279</v>
      </c>
      <c r="G146" s="220" t="s">
        <v>207</v>
      </c>
      <c r="H146" s="221">
        <v>150</v>
      </c>
      <c r="I146" s="222"/>
      <c r="J146" s="223">
        <f>ROUND(I146*H146,2)</f>
        <v>0</v>
      </c>
      <c r="K146" s="219" t="s">
        <v>19</v>
      </c>
      <c r="L146" s="224"/>
      <c r="M146" s="225" t="s">
        <v>19</v>
      </c>
      <c r="N146" s="226" t="s">
        <v>44</v>
      </c>
      <c r="O146" s="85"/>
      <c r="P146" s="195">
        <f>O146*H146</f>
        <v>0</v>
      </c>
      <c r="Q146" s="195">
        <v>0.0015</v>
      </c>
      <c r="R146" s="195">
        <f>Q146*H146</f>
        <v>0.22500000000000001</v>
      </c>
      <c r="S146" s="195">
        <v>0</v>
      </c>
      <c r="T146" s="196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197" t="s">
        <v>188</v>
      </c>
      <c r="AT146" s="197" t="s">
        <v>184</v>
      </c>
      <c r="AU146" s="197" t="s">
        <v>73</v>
      </c>
      <c r="AY146" s="18" t="s">
        <v>153</v>
      </c>
      <c r="BE146" s="198">
        <f>IF(N146="základní",J146,0)</f>
        <v>0</v>
      </c>
      <c r="BF146" s="198">
        <f>IF(N146="snížená",J146,0)</f>
        <v>0</v>
      </c>
      <c r="BG146" s="198">
        <f>IF(N146="zákl. přenesená",J146,0)</f>
        <v>0</v>
      </c>
      <c r="BH146" s="198">
        <f>IF(N146="sníž. přenesená",J146,0)</f>
        <v>0</v>
      </c>
      <c r="BI146" s="198">
        <f>IF(N146="nulová",J146,0)</f>
        <v>0</v>
      </c>
      <c r="BJ146" s="18" t="s">
        <v>80</v>
      </c>
      <c r="BK146" s="198">
        <f>ROUND(I146*H146,2)</f>
        <v>0</v>
      </c>
      <c r="BL146" s="18" t="s">
        <v>152</v>
      </c>
      <c r="BM146" s="197" t="s">
        <v>280</v>
      </c>
    </row>
    <row r="147" s="2" customFormat="1">
      <c r="A147" s="39"/>
      <c r="B147" s="40"/>
      <c r="C147" s="41"/>
      <c r="D147" s="199" t="s">
        <v>155</v>
      </c>
      <c r="E147" s="41"/>
      <c r="F147" s="200" t="s">
        <v>279</v>
      </c>
      <c r="G147" s="41"/>
      <c r="H147" s="41"/>
      <c r="I147" s="201"/>
      <c r="J147" s="41"/>
      <c r="K147" s="41"/>
      <c r="L147" s="45"/>
      <c r="M147" s="202"/>
      <c r="N147" s="203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155</v>
      </c>
      <c r="AU147" s="18" t="s">
        <v>73</v>
      </c>
    </row>
    <row r="148" s="2" customFormat="1" ht="24.15" customHeight="1">
      <c r="A148" s="39"/>
      <c r="B148" s="40"/>
      <c r="C148" s="217" t="s">
        <v>281</v>
      </c>
      <c r="D148" s="217" t="s">
        <v>184</v>
      </c>
      <c r="E148" s="218" t="s">
        <v>282</v>
      </c>
      <c r="F148" s="219" t="s">
        <v>283</v>
      </c>
      <c r="G148" s="220" t="s">
        <v>207</v>
      </c>
      <c r="H148" s="221">
        <v>130</v>
      </c>
      <c r="I148" s="222"/>
      <c r="J148" s="223">
        <f>ROUND(I148*H148,2)</f>
        <v>0</v>
      </c>
      <c r="K148" s="219" t="s">
        <v>19</v>
      </c>
      <c r="L148" s="224"/>
      <c r="M148" s="225" t="s">
        <v>19</v>
      </c>
      <c r="N148" s="226" t="s">
        <v>44</v>
      </c>
      <c r="O148" s="85"/>
      <c r="P148" s="195">
        <f>O148*H148</f>
        <v>0</v>
      </c>
      <c r="Q148" s="195">
        <v>0.0015</v>
      </c>
      <c r="R148" s="195">
        <f>Q148*H148</f>
        <v>0.19500000000000001</v>
      </c>
      <c r="S148" s="195">
        <v>0</v>
      </c>
      <c r="T148" s="196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197" t="s">
        <v>188</v>
      </c>
      <c r="AT148" s="197" t="s">
        <v>184</v>
      </c>
      <c r="AU148" s="197" t="s">
        <v>73</v>
      </c>
      <c r="AY148" s="18" t="s">
        <v>153</v>
      </c>
      <c r="BE148" s="198">
        <f>IF(N148="základní",J148,0)</f>
        <v>0</v>
      </c>
      <c r="BF148" s="198">
        <f>IF(N148="snížená",J148,0)</f>
        <v>0</v>
      </c>
      <c r="BG148" s="198">
        <f>IF(N148="zákl. přenesená",J148,0)</f>
        <v>0</v>
      </c>
      <c r="BH148" s="198">
        <f>IF(N148="sníž. přenesená",J148,0)</f>
        <v>0</v>
      </c>
      <c r="BI148" s="198">
        <f>IF(N148="nulová",J148,0)</f>
        <v>0</v>
      </c>
      <c r="BJ148" s="18" t="s">
        <v>80</v>
      </c>
      <c r="BK148" s="198">
        <f>ROUND(I148*H148,2)</f>
        <v>0</v>
      </c>
      <c r="BL148" s="18" t="s">
        <v>152</v>
      </c>
      <c r="BM148" s="197" t="s">
        <v>284</v>
      </c>
    </row>
    <row r="149" s="2" customFormat="1">
      <c r="A149" s="39"/>
      <c r="B149" s="40"/>
      <c r="C149" s="41"/>
      <c r="D149" s="199" t="s">
        <v>155</v>
      </c>
      <c r="E149" s="41"/>
      <c r="F149" s="200" t="s">
        <v>283</v>
      </c>
      <c r="G149" s="41"/>
      <c r="H149" s="41"/>
      <c r="I149" s="201"/>
      <c r="J149" s="41"/>
      <c r="K149" s="41"/>
      <c r="L149" s="45"/>
      <c r="M149" s="202"/>
      <c r="N149" s="203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155</v>
      </c>
      <c r="AU149" s="18" t="s">
        <v>73</v>
      </c>
    </row>
    <row r="150" s="2" customFormat="1" ht="21.75" customHeight="1">
      <c r="A150" s="39"/>
      <c r="B150" s="40"/>
      <c r="C150" s="217" t="s">
        <v>285</v>
      </c>
      <c r="D150" s="217" t="s">
        <v>184</v>
      </c>
      <c r="E150" s="218" t="s">
        <v>286</v>
      </c>
      <c r="F150" s="219" t="s">
        <v>287</v>
      </c>
      <c r="G150" s="220" t="s">
        <v>207</v>
      </c>
      <c r="H150" s="221">
        <v>100</v>
      </c>
      <c r="I150" s="222"/>
      <c r="J150" s="223">
        <f>ROUND(I150*H150,2)</f>
        <v>0</v>
      </c>
      <c r="K150" s="219" t="s">
        <v>19</v>
      </c>
      <c r="L150" s="224"/>
      <c r="M150" s="225" t="s">
        <v>19</v>
      </c>
      <c r="N150" s="226" t="s">
        <v>44</v>
      </c>
      <c r="O150" s="85"/>
      <c r="P150" s="195">
        <f>O150*H150</f>
        <v>0</v>
      </c>
      <c r="Q150" s="195">
        <v>0.0015</v>
      </c>
      <c r="R150" s="195">
        <f>Q150*H150</f>
        <v>0.14999999999999999</v>
      </c>
      <c r="S150" s="195">
        <v>0</v>
      </c>
      <c r="T150" s="196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197" t="s">
        <v>188</v>
      </c>
      <c r="AT150" s="197" t="s">
        <v>184</v>
      </c>
      <c r="AU150" s="197" t="s">
        <v>73</v>
      </c>
      <c r="AY150" s="18" t="s">
        <v>153</v>
      </c>
      <c r="BE150" s="198">
        <f>IF(N150="základní",J150,0)</f>
        <v>0</v>
      </c>
      <c r="BF150" s="198">
        <f>IF(N150="snížená",J150,0)</f>
        <v>0</v>
      </c>
      <c r="BG150" s="198">
        <f>IF(N150="zákl. přenesená",J150,0)</f>
        <v>0</v>
      </c>
      <c r="BH150" s="198">
        <f>IF(N150="sníž. přenesená",J150,0)</f>
        <v>0</v>
      </c>
      <c r="BI150" s="198">
        <f>IF(N150="nulová",J150,0)</f>
        <v>0</v>
      </c>
      <c r="BJ150" s="18" t="s">
        <v>80</v>
      </c>
      <c r="BK150" s="198">
        <f>ROUND(I150*H150,2)</f>
        <v>0</v>
      </c>
      <c r="BL150" s="18" t="s">
        <v>152</v>
      </c>
      <c r="BM150" s="197" t="s">
        <v>288</v>
      </c>
    </row>
    <row r="151" s="2" customFormat="1">
      <c r="A151" s="39"/>
      <c r="B151" s="40"/>
      <c r="C151" s="41"/>
      <c r="D151" s="199" t="s">
        <v>155</v>
      </c>
      <c r="E151" s="41"/>
      <c r="F151" s="200" t="s">
        <v>287</v>
      </c>
      <c r="G151" s="41"/>
      <c r="H151" s="41"/>
      <c r="I151" s="201"/>
      <c r="J151" s="41"/>
      <c r="K151" s="41"/>
      <c r="L151" s="45"/>
      <c r="M151" s="202"/>
      <c r="N151" s="203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155</v>
      </c>
      <c r="AU151" s="18" t="s">
        <v>73</v>
      </c>
    </row>
    <row r="152" s="2" customFormat="1" ht="21.75" customHeight="1">
      <c r="A152" s="39"/>
      <c r="B152" s="40"/>
      <c r="C152" s="217" t="s">
        <v>289</v>
      </c>
      <c r="D152" s="217" t="s">
        <v>184</v>
      </c>
      <c r="E152" s="218" t="s">
        <v>290</v>
      </c>
      <c r="F152" s="219" t="s">
        <v>291</v>
      </c>
      <c r="G152" s="220" t="s">
        <v>207</v>
      </c>
      <c r="H152" s="221">
        <v>1120</v>
      </c>
      <c r="I152" s="222"/>
      <c r="J152" s="223">
        <f>ROUND(I152*H152,2)</f>
        <v>0</v>
      </c>
      <c r="K152" s="219" t="s">
        <v>19</v>
      </c>
      <c r="L152" s="224"/>
      <c r="M152" s="225" t="s">
        <v>19</v>
      </c>
      <c r="N152" s="226" t="s">
        <v>44</v>
      </c>
      <c r="O152" s="85"/>
      <c r="P152" s="195">
        <f>O152*H152</f>
        <v>0</v>
      </c>
      <c r="Q152" s="195">
        <v>0.0011999999999999999</v>
      </c>
      <c r="R152" s="195">
        <f>Q152*H152</f>
        <v>1.3439999999999999</v>
      </c>
      <c r="S152" s="195">
        <v>0</v>
      </c>
      <c r="T152" s="196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197" t="s">
        <v>188</v>
      </c>
      <c r="AT152" s="197" t="s">
        <v>184</v>
      </c>
      <c r="AU152" s="197" t="s">
        <v>73</v>
      </c>
      <c r="AY152" s="18" t="s">
        <v>153</v>
      </c>
      <c r="BE152" s="198">
        <f>IF(N152="základní",J152,0)</f>
        <v>0</v>
      </c>
      <c r="BF152" s="198">
        <f>IF(N152="snížená",J152,0)</f>
        <v>0</v>
      </c>
      <c r="BG152" s="198">
        <f>IF(N152="zákl. přenesená",J152,0)</f>
        <v>0</v>
      </c>
      <c r="BH152" s="198">
        <f>IF(N152="sníž. přenesená",J152,0)</f>
        <v>0</v>
      </c>
      <c r="BI152" s="198">
        <f>IF(N152="nulová",J152,0)</f>
        <v>0</v>
      </c>
      <c r="BJ152" s="18" t="s">
        <v>80</v>
      </c>
      <c r="BK152" s="198">
        <f>ROUND(I152*H152,2)</f>
        <v>0</v>
      </c>
      <c r="BL152" s="18" t="s">
        <v>152</v>
      </c>
      <c r="BM152" s="197" t="s">
        <v>292</v>
      </c>
    </row>
    <row r="153" s="2" customFormat="1">
      <c r="A153" s="39"/>
      <c r="B153" s="40"/>
      <c r="C153" s="41"/>
      <c r="D153" s="199" t="s">
        <v>155</v>
      </c>
      <c r="E153" s="41"/>
      <c r="F153" s="200" t="s">
        <v>291</v>
      </c>
      <c r="G153" s="41"/>
      <c r="H153" s="41"/>
      <c r="I153" s="201"/>
      <c r="J153" s="41"/>
      <c r="K153" s="41"/>
      <c r="L153" s="45"/>
      <c r="M153" s="202"/>
      <c r="N153" s="203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155</v>
      </c>
      <c r="AU153" s="18" t="s">
        <v>73</v>
      </c>
    </row>
    <row r="154" s="2" customFormat="1" ht="16.5" customHeight="1">
      <c r="A154" s="39"/>
      <c r="B154" s="40"/>
      <c r="C154" s="217" t="s">
        <v>293</v>
      </c>
      <c r="D154" s="217" t="s">
        <v>184</v>
      </c>
      <c r="E154" s="218" t="s">
        <v>294</v>
      </c>
      <c r="F154" s="219" t="s">
        <v>295</v>
      </c>
      <c r="G154" s="220" t="s">
        <v>207</v>
      </c>
      <c r="H154" s="221">
        <v>1280</v>
      </c>
      <c r="I154" s="222"/>
      <c r="J154" s="223">
        <f>ROUND(I154*H154,2)</f>
        <v>0</v>
      </c>
      <c r="K154" s="219" t="s">
        <v>19</v>
      </c>
      <c r="L154" s="224"/>
      <c r="M154" s="225" t="s">
        <v>19</v>
      </c>
      <c r="N154" s="226" t="s">
        <v>44</v>
      </c>
      <c r="O154" s="85"/>
      <c r="P154" s="195">
        <f>O154*H154</f>
        <v>0</v>
      </c>
      <c r="Q154" s="195">
        <v>0.0011999999999999999</v>
      </c>
      <c r="R154" s="195">
        <f>Q154*H154</f>
        <v>1.5359999999999998</v>
      </c>
      <c r="S154" s="195">
        <v>0</v>
      </c>
      <c r="T154" s="196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197" t="s">
        <v>188</v>
      </c>
      <c r="AT154" s="197" t="s">
        <v>184</v>
      </c>
      <c r="AU154" s="197" t="s">
        <v>73</v>
      </c>
      <c r="AY154" s="18" t="s">
        <v>153</v>
      </c>
      <c r="BE154" s="198">
        <f>IF(N154="základní",J154,0)</f>
        <v>0</v>
      </c>
      <c r="BF154" s="198">
        <f>IF(N154="snížená",J154,0)</f>
        <v>0</v>
      </c>
      <c r="BG154" s="198">
        <f>IF(N154="zákl. přenesená",J154,0)</f>
        <v>0</v>
      </c>
      <c r="BH154" s="198">
        <f>IF(N154="sníž. přenesená",J154,0)</f>
        <v>0</v>
      </c>
      <c r="BI154" s="198">
        <f>IF(N154="nulová",J154,0)</f>
        <v>0</v>
      </c>
      <c r="BJ154" s="18" t="s">
        <v>80</v>
      </c>
      <c r="BK154" s="198">
        <f>ROUND(I154*H154,2)</f>
        <v>0</v>
      </c>
      <c r="BL154" s="18" t="s">
        <v>152</v>
      </c>
      <c r="BM154" s="197" t="s">
        <v>296</v>
      </c>
    </row>
    <row r="155" s="2" customFormat="1">
      <c r="A155" s="39"/>
      <c r="B155" s="40"/>
      <c r="C155" s="41"/>
      <c r="D155" s="199" t="s">
        <v>155</v>
      </c>
      <c r="E155" s="41"/>
      <c r="F155" s="200" t="s">
        <v>295</v>
      </c>
      <c r="G155" s="41"/>
      <c r="H155" s="41"/>
      <c r="I155" s="201"/>
      <c r="J155" s="41"/>
      <c r="K155" s="41"/>
      <c r="L155" s="45"/>
      <c r="M155" s="202"/>
      <c r="N155" s="203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155</v>
      </c>
      <c r="AU155" s="18" t="s">
        <v>73</v>
      </c>
    </row>
    <row r="156" s="2" customFormat="1" ht="21.75" customHeight="1">
      <c r="A156" s="39"/>
      <c r="B156" s="40"/>
      <c r="C156" s="217" t="s">
        <v>297</v>
      </c>
      <c r="D156" s="217" t="s">
        <v>184</v>
      </c>
      <c r="E156" s="218" t="s">
        <v>298</v>
      </c>
      <c r="F156" s="219" t="s">
        <v>299</v>
      </c>
      <c r="G156" s="220" t="s">
        <v>207</v>
      </c>
      <c r="H156" s="221">
        <v>1080</v>
      </c>
      <c r="I156" s="222"/>
      <c r="J156" s="223">
        <f>ROUND(I156*H156,2)</f>
        <v>0</v>
      </c>
      <c r="K156" s="219" t="s">
        <v>19</v>
      </c>
      <c r="L156" s="224"/>
      <c r="M156" s="225" t="s">
        <v>19</v>
      </c>
      <c r="N156" s="226" t="s">
        <v>44</v>
      </c>
      <c r="O156" s="85"/>
      <c r="P156" s="195">
        <f>O156*H156</f>
        <v>0</v>
      </c>
      <c r="Q156" s="195">
        <v>0.0011999999999999999</v>
      </c>
      <c r="R156" s="195">
        <f>Q156*H156</f>
        <v>1.2959999999999998</v>
      </c>
      <c r="S156" s="195">
        <v>0</v>
      </c>
      <c r="T156" s="196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197" t="s">
        <v>188</v>
      </c>
      <c r="AT156" s="197" t="s">
        <v>184</v>
      </c>
      <c r="AU156" s="197" t="s">
        <v>73</v>
      </c>
      <c r="AY156" s="18" t="s">
        <v>153</v>
      </c>
      <c r="BE156" s="198">
        <f>IF(N156="základní",J156,0)</f>
        <v>0</v>
      </c>
      <c r="BF156" s="198">
        <f>IF(N156="snížená",J156,0)</f>
        <v>0</v>
      </c>
      <c r="BG156" s="198">
        <f>IF(N156="zákl. přenesená",J156,0)</f>
        <v>0</v>
      </c>
      <c r="BH156" s="198">
        <f>IF(N156="sníž. přenesená",J156,0)</f>
        <v>0</v>
      </c>
      <c r="BI156" s="198">
        <f>IF(N156="nulová",J156,0)</f>
        <v>0</v>
      </c>
      <c r="BJ156" s="18" t="s">
        <v>80</v>
      </c>
      <c r="BK156" s="198">
        <f>ROUND(I156*H156,2)</f>
        <v>0</v>
      </c>
      <c r="BL156" s="18" t="s">
        <v>152</v>
      </c>
      <c r="BM156" s="197" t="s">
        <v>300</v>
      </c>
    </row>
    <row r="157" s="2" customFormat="1">
      <c r="A157" s="39"/>
      <c r="B157" s="40"/>
      <c r="C157" s="41"/>
      <c r="D157" s="199" t="s">
        <v>155</v>
      </c>
      <c r="E157" s="41"/>
      <c r="F157" s="200" t="s">
        <v>299</v>
      </c>
      <c r="G157" s="41"/>
      <c r="H157" s="41"/>
      <c r="I157" s="201"/>
      <c r="J157" s="41"/>
      <c r="K157" s="41"/>
      <c r="L157" s="45"/>
      <c r="M157" s="202"/>
      <c r="N157" s="203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155</v>
      </c>
      <c r="AU157" s="18" t="s">
        <v>73</v>
      </c>
    </row>
    <row r="158" s="2" customFormat="1" ht="16.5" customHeight="1">
      <c r="A158" s="39"/>
      <c r="B158" s="40"/>
      <c r="C158" s="217" t="s">
        <v>301</v>
      </c>
      <c r="D158" s="217" t="s">
        <v>184</v>
      </c>
      <c r="E158" s="218" t="s">
        <v>302</v>
      </c>
      <c r="F158" s="219" t="s">
        <v>303</v>
      </c>
      <c r="G158" s="220" t="s">
        <v>207</v>
      </c>
      <c r="H158" s="221">
        <v>785</v>
      </c>
      <c r="I158" s="222"/>
      <c r="J158" s="223">
        <f>ROUND(I158*H158,2)</f>
        <v>0</v>
      </c>
      <c r="K158" s="219" t="s">
        <v>19</v>
      </c>
      <c r="L158" s="224"/>
      <c r="M158" s="225" t="s">
        <v>19</v>
      </c>
      <c r="N158" s="226" t="s">
        <v>44</v>
      </c>
      <c r="O158" s="85"/>
      <c r="P158" s="195">
        <f>O158*H158</f>
        <v>0</v>
      </c>
      <c r="Q158" s="195">
        <v>0.0011999999999999999</v>
      </c>
      <c r="R158" s="195">
        <f>Q158*H158</f>
        <v>0.94199999999999995</v>
      </c>
      <c r="S158" s="195">
        <v>0</v>
      </c>
      <c r="T158" s="196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197" t="s">
        <v>188</v>
      </c>
      <c r="AT158" s="197" t="s">
        <v>184</v>
      </c>
      <c r="AU158" s="197" t="s">
        <v>73</v>
      </c>
      <c r="AY158" s="18" t="s">
        <v>153</v>
      </c>
      <c r="BE158" s="198">
        <f>IF(N158="základní",J158,0)</f>
        <v>0</v>
      </c>
      <c r="BF158" s="198">
        <f>IF(N158="snížená",J158,0)</f>
        <v>0</v>
      </c>
      <c r="BG158" s="198">
        <f>IF(N158="zákl. přenesená",J158,0)</f>
        <v>0</v>
      </c>
      <c r="BH158" s="198">
        <f>IF(N158="sníž. přenesená",J158,0)</f>
        <v>0</v>
      </c>
      <c r="BI158" s="198">
        <f>IF(N158="nulová",J158,0)</f>
        <v>0</v>
      </c>
      <c r="BJ158" s="18" t="s">
        <v>80</v>
      </c>
      <c r="BK158" s="198">
        <f>ROUND(I158*H158,2)</f>
        <v>0</v>
      </c>
      <c r="BL158" s="18" t="s">
        <v>152</v>
      </c>
      <c r="BM158" s="197" t="s">
        <v>304</v>
      </c>
    </row>
    <row r="159" s="2" customFormat="1">
      <c r="A159" s="39"/>
      <c r="B159" s="40"/>
      <c r="C159" s="41"/>
      <c r="D159" s="199" t="s">
        <v>155</v>
      </c>
      <c r="E159" s="41"/>
      <c r="F159" s="200" t="s">
        <v>303</v>
      </c>
      <c r="G159" s="41"/>
      <c r="H159" s="41"/>
      <c r="I159" s="201"/>
      <c r="J159" s="41"/>
      <c r="K159" s="41"/>
      <c r="L159" s="45"/>
      <c r="M159" s="202"/>
      <c r="N159" s="203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155</v>
      </c>
      <c r="AU159" s="18" t="s">
        <v>73</v>
      </c>
    </row>
    <row r="160" s="10" customFormat="1">
      <c r="A160" s="10"/>
      <c r="B160" s="206"/>
      <c r="C160" s="207"/>
      <c r="D160" s="199" t="s">
        <v>181</v>
      </c>
      <c r="E160" s="208" t="s">
        <v>19</v>
      </c>
      <c r="F160" s="209" t="s">
        <v>305</v>
      </c>
      <c r="G160" s="207"/>
      <c r="H160" s="210">
        <v>785</v>
      </c>
      <c r="I160" s="211"/>
      <c r="J160" s="207"/>
      <c r="K160" s="207"/>
      <c r="L160" s="212"/>
      <c r="M160" s="213"/>
      <c r="N160" s="214"/>
      <c r="O160" s="214"/>
      <c r="P160" s="214"/>
      <c r="Q160" s="214"/>
      <c r="R160" s="214"/>
      <c r="S160" s="214"/>
      <c r="T160" s="215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T160" s="216" t="s">
        <v>181</v>
      </c>
      <c r="AU160" s="216" t="s">
        <v>73</v>
      </c>
      <c r="AV160" s="10" t="s">
        <v>82</v>
      </c>
      <c r="AW160" s="10" t="s">
        <v>35</v>
      </c>
      <c r="AX160" s="10" t="s">
        <v>80</v>
      </c>
      <c r="AY160" s="216" t="s">
        <v>153</v>
      </c>
    </row>
    <row r="161" s="2" customFormat="1" ht="16.5" customHeight="1">
      <c r="A161" s="39"/>
      <c r="B161" s="40"/>
      <c r="C161" s="217" t="s">
        <v>306</v>
      </c>
      <c r="D161" s="217" t="s">
        <v>184</v>
      </c>
      <c r="E161" s="218" t="s">
        <v>307</v>
      </c>
      <c r="F161" s="219" t="s">
        <v>308</v>
      </c>
      <c r="G161" s="220" t="s">
        <v>207</v>
      </c>
      <c r="H161" s="221">
        <v>600</v>
      </c>
      <c r="I161" s="222"/>
      <c r="J161" s="223">
        <f>ROUND(I161*H161,2)</f>
        <v>0</v>
      </c>
      <c r="K161" s="219" t="s">
        <v>19</v>
      </c>
      <c r="L161" s="224"/>
      <c r="M161" s="225" t="s">
        <v>19</v>
      </c>
      <c r="N161" s="226" t="s">
        <v>44</v>
      </c>
      <c r="O161" s="85"/>
      <c r="P161" s="195">
        <f>O161*H161</f>
        <v>0</v>
      </c>
      <c r="Q161" s="195">
        <v>0.0011999999999999999</v>
      </c>
      <c r="R161" s="195">
        <f>Q161*H161</f>
        <v>0.71999999999999997</v>
      </c>
      <c r="S161" s="195">
        <v>0</v>
      </c>
      <c r="T161" s="196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197" t="s">
        <v>188</v>
      </c>
      <c r="AT161" s="197" t="s">
        <v>184</v>
      </c>
      <c r="AU161" s="197" t="s">
        <v>73</v>
      </c>
      <c r="AY161" s="18" t="s">
        <v>153</v>
      </c>
      <c r="BE161" s="198">
        <f>IF(N161="základní",J161,0)</f>
        <v>0</v>
      </c>
      <c r="BF161" s="198">
        <f>IF(N161="snížená",J161,0)</f>
        <v>0</v>
      </c>
      <c r="BG161" s="198">
        <f>IF(N161="zákl. přenesená",J161,0)</f>
        <v>0</v>
      </c>
      <c r="BH161" s="198">
        <f>IF(N161="sníž. přenesená",J161,0)</f>
        <v>0</v>
      </c>
      <c r="BI161" s="198">
        <f>IF(N161="nulová",J161,0)</f>
        <v>0</v>
      </c>
      <c r="BJ161" s="18" t="s">
        <v>80</v>
      </c>
      <c r="BK161" s="198">
        <f>ROUND(I161*H161,2)</f>
        <v>0</v>
      </c>
      <c r="BL161" s="18" t="s">
        <v>152</v>
      </c>
      <c r="BM161" s="197" t="s">
        <v>309</v>
      </c>
    </row>
    <row r="162" s="2" customFormat="1">
      <c r="A162" s="39"/>
      <c r="B162" s="40"/>
      <c r="C162" s="41"/>
      <c r="D162" s="199" t="s">
        <v>155</v>
      </c>
      <c r="E162" s="41"/>
      <c r="F162" s="200" t="s">
        <v>308</v>
      </c>
      <c r="G162" s="41"/>
      <c r="H162" s="41"/>
      <c r="I162" s="201"/>
      <c r="J162" s="41"/>
      <c r="K162" s="41"/>
      <c r="L162" s="45"/>
      <c r="M162" s="202"/>
      <c r="N162" s="203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155</v>
      </c>
      <c r="AU162" s="18" t="s">
        <v>73</v>
      </c>
    </row>
    <row r="163" s="2" customFormat="1" ht="16.5" customHeight="1">
      <c r="A163" s="39"/>
      <c r="B163" s="40"/>
      <c r="C163" s="217" t="s">
        <v>310</v>
      </c>
      <c r="D163" s="217" t="s">
        <v>184</v>
      </c>
      <c r="E163" s="218" t="s">
        <v>311</v>
      </c>
      <c r="F163" s="219" t="s">
        <v>312</v>
      </c>
      <c r="G163" s="220" t="s">
        <v>207</v>
      </c>
      <c r="H163" s="221">
        <v>920</v>
      </c>
      <c r="I163" s="222"/>
      <c r="J163" s="223">
        <f>ROUND(I163*H163,2)</f>
        <v>0</v>
      </c>
      <c r="K163" s="219" t="s">
        <v>19</v>
      </c>
      <c r="L163" s="224"/>
      <c r="M163" s="225" t="s">
        <v>19</v>
      </c>
      <c r="N163" s="226" t="s">
        <v>44</v>
      </c>
      <c r="O163" s="85"/>
      <c r="P163" s="195">
        <f>O163*H163</f>
        <v>0</v>
      </c>
      <c r="Q163" s="195">
        <v>0.0011999999999999999</v>
      </c>
      <c r="R163" s="195">
        <f>Q163*H163</f>
        <v>1.1039999999999999</v>
      </c>
      <c r="S163" s="195">
        <v>0</v>
      </c>
      <c r="T163" s="196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197" t="s">
        <v>188</v>
      </c>
      <c r="AT163" s="197" t="s">
        <v>184</v>
      </c>
      <c r="AU163" s="197" t="s">
        <v>73</v>
      </c>
      <c r="AY163" s="18" t="s">
        <v>153</v>
      </c>
      <c r="BE163" s="198">
        <f>IF(N163="základní",J163,0)</f>
        <v>0</v>
      </c>
      <c r="BF163" s="198">
        <f>IF(N163="snížená",J163,0)</f>
        <v>0</v>
      </c>
      <c r="BG163" s="198">
        <f>IF(N163="zákl. přenesená",J163,0)</f>
        <v>0</v>
      </c>
      <c r="BH163" s="198">
        <f>IF(N163="sníž. přenesená",J163,0)</f>
        <v>0</v>
      </c>
      <c r="BI163" s="198">
        <f>IF(N163="nulová",J163,0)</f>
        <v>0</v>
      </c>
      <c r="BJ163" s="18" t="s">
        <v>80</v>
      </c>
      <c r="BK163" s="198">
        <f>ROUND(I163*H163,2)</f>
        <v>0</v>
      </c>
      <c r="BL163" s="18" t="s">
        <v>152</v>
      </c>
      <c r="BM163" s="197" t="s">
        <v>313</v>
      </c>
    </row>
    <row r="164" s="2" customFormat="1">
      <c r="A164" s="39"/>
      <c r="B164" s="40"/>
      <c r="C164" s="41"/>
      <c r="D164" s="199" t="s">
        <v>155</v>
      </c>
      <c r="E164" s="41"/>
      <c r="F164" s="200" t="s">
        <v>312</v>
      </c>
      <c r="G164" s="41"/>
      <c r="H164" s="41"/>
      <c r="I164" s="201"/>
      <c r="J164" s="41"/>
      <c r="K164" s="41"/>
      <c r="L164" s="45"/>
      <c r="M164" s="202"/>
      <c r="N164" s="203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155</v>
      </c>
      <c r="AU164" s="18" t="s">
        <v>73</v>
      </c>
    </row>
    <row r="165" s="2" customFormat="1" ht="21.75" customHeight="1">
      <c r="A165" s="39"/>
      <c r="B165" s="40"/>
      <c r="C165" s="217" t="s">
        <v>314</v>
      </c>
      <c r="D165" s="217" t="s">
        <v>184</v>
      </c>
      <c r="E165" s="218" t="s">
        <v>315</v>
      </c>
      <c r="F165" s="219" t="s">
        <v>316</v>
      </c>
      <c r="G165" s="220" t="s">
        <v>207</v>
      </c>
      <c r="H165" s="221">
        <v>265</v>
      </c>
      <c r="I165" s="222"/>
      <c r="J165" s="223">
        <f>ROUND(I165*H165,2)</f>
        <v>0</v>
      </c>
      <c r="K165" s="219" t="s">
        <v>19</v>
      </c>
      <c r="L165" s="224"/>
      <c r="M165" s="225" t="s">
        <v>19</v>
      </c>
      <c r="N165" s="226" t="s">
        <v>44</v>
      </c>
      <c r="O165" s="85"/>
      <c r="P165" s="195">
        <f>O165*H165</f>
        <v>0</v>
      </c>
      <c r="Q165" s="195">
        <v>0.0011999999999999999</v>
      </c>
      <c r="R165" s="195">
        <f>Q165*H165</f>
        <v>0.31799999999999995</v>
      </c>
      <c r="S165" s="195">
        <v>0</v>
      </c>
      <c r="T165" s="196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197" t="s">
        <v>188</v>
      </c>
      <c r="AT165" s="197" t="s">
        <v>184</v>
      </c>
      <c r="AU165" s="197" t="s">
        <v>73</v>
      </c>
      <c r="AY165" s="18" t="s">
        <v>153</v>
      </c>
      <c r="BE165" s="198">
        <f>IF(N165="základní",J165,0)</f>
        <v>0</v>
      </c>
      <c r="BF165" s="198">
        <f>IF(N165="snížená",J165,0)</f>
        <v>0</v>
      </c>
      <c r="BG165" s="198">
        <f>IF(N165="zákl. přenesená",J165,0)</f>
        <v>0</v>
      </c>
      <c r="BH165" s="198">
        <f>IF(N165="sníž. přenesená",J165,0)</f>
        <v>0</v>
      </c>
      <c r="BI165" s="198">
        <f>IF(N165="nulová",J165,0)</f>
        <v>0</v>
      </c>
      <c r="BJ165" s="18" t="s">
        <v>80</v>
      </c>
      <c r="BK165" s="198">
        <f>ROUND(I165*H165,2)</f>
        <v>0</v>
      </c>
      <c r="BL165" s="18" t="s">
        <v>152</v>
      </c>
      <c r="BM165" s="197" t="s">
        <v>317</v>
      </c>
    </row>
    <row r="166" s="2" customFormat="1">
      <c r="A166" s="39"/>
      <c r="B166" s="40"/>
      <c r="C166" s="41"/>
      <c r="D166" s="199" t="s">
        <v>155</v>
      </c>
      <c r="E166" s="41"/>
      <c r="F166" s="200" t="s">
        <v>316</v>
      </c>
      <c r="G166" s="41"/>
      <c r="H166" s="41"/>
      <c r="I166" s="201"/>
      <c r="J166" s="41"/>
      <c r="K166" s="41"/>
      <c r="L166" s="45"/>
      <c r="M166" s="202"/>
      <c r="N166" s="203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155</v>
      </c>
      <c r="AU166" s="18" t="s">
        <v>73</v>
      </c>
    </row>
    <row r="167" s="2" customFormat="1" ht="16.5" customHeight="1">
      <c r="A167" s="39"/>
      <c r="B167" s="40"/>
      <c r="C167" s="217" t="s">
        <v>318</v>
      </c>
      <c r="D167" s="217" t="s">
        <v>184</v>
      </c>
      <c r="E167" s="218" t="s">
        <v>319</v>
      </c>
      <c r="F167" s="219" t="s">
        <v>320</v>
      </c>
      <c r="G167" s="220" t="s">
        <v>207</v>
      </c>
      <c r="H167" s="221">
        <v>260</v>
      </c>
      <c r="I167" s="222"/>
      <c r="J167" s="223">
        <f>ROUND(I167*H167,2)</f>
        <v>0</v>
      </c>
      <c r="K167" s="219" t="s">
        <v>19</v>
      </c>
      <c r="L167" s="224"/>
      <c r="M167" s="225" t="s">
        <v>19</v>
      </c>
      <c r="N167" s="226" t="s">
        <v>44</v>
      </c>
      <c r="O167" s="85"/>
      <c r="P167" s="195">
        <f>O167*H167</f>
        <v>0</v>
      </c>
      <c r="Q167" s="195">
        <v>0.0011999999999999999</v>
      </c>
      <c r="R167" s="195">
        <f>Q167*H167</f>
        <v>0.312</v>
      </c>
      <c r="S167" s="195">
        <v>0</v>
      </c>
      <c r="T167" s="196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197" t="s">
        <v>188</v>
      </c>
      <c r="AT167" s="197" t="s">
        <v>184</v>
      </c>
      <c r="AU167" s="197" t="s">
        <v>73</v>
      </c>
      <c r="AY167" s="18" t="s">
        <v>153</v>
      </c>
      <c r="BE167" s="198">
        <f>IF(N167="základní",J167,0)</f>
        <v>0</v>
      </c>
      <c r="BF167" s="198">
        <f>IF(N167="snížená",J167,0)</f>
        <v>0</v>
      </c>
      <c r="BG167" s="198">
        <f>IF(N167="zákl. přenesená",J167,0)</f>
        <v>0</v>
      </c>
      <c r="BH167" s="198">
        <f>IF(N167="sníž. přenesená",J167,0)</f>
        <v>0</v>
      </c>
      <c r="BI167" s="198">
        <f>IF(N167="nulová",J167,0)</f>
        <v>0</v>
      </c>
      <c r="BJ167" s="18" t="s">
        <v>80</v>
      </c>
      <c r="BK167" s="198">
        <f>ROUND(I167*H167,2)</f>
        <v>0</v>
      </c>
      <c r="BL167" s="18" t="s">
        <v>152</v>
      </c>
      <c r="BM167" s="197" t="s">
        <v>321</v>
      </c>
    </row>
    <row r="168" s="2" customFormat="1">
      <c r="A168" s="39"/>
      <c r="B168" s="40"/>
      <c r="C168" s="41"/>
      <c r="D168" s="199" t="s">
        <v>155</v>
      </c>
      <c r="E168" s="41"/>
      <c r="F168" s="200" t="s">
        <v>320</v>
      </c>
      <c r="G168" s="41"/>
      <c r="H168" s="41"/>
      <c r="I168" s="201"/>
      <c r="J168" s="41"/>
      <c r="K168" s="41"/>
      <c r="L168" s="45"/>
      <c r="M168" s="202"/>
      <c r="N168" s="203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155</v>
      </c>
      <c r="AU168" s="18" t="s">
        <v>73</v>
      </c>
    </row>
    <row r="169" s="2" customFormat="1" ht="16.5" customHeight="1">
      <c r="A169" s="39"/>
      <c r="B169" s="40"/>
      <c r="C169" s="217" t="s">
        <v>322</v>
      </c>
      <c r="D169" s="217" t="s">
        <v>184</v>
      </c>
      <c r="E169" s="218" t="s">
        <v>323</v>
      </c>
      <c r="F169" s="219" t="s">
        <v>324</v>
      </c>
      <c r="G169" s="220" t="s">
        <v>207</v>
      </c>
      <c r="H169" s="221">
        <v>260</v>
      </c>
      <c r="I169" s="222"/>
      <c r="J169" s="223">
        <f>ROUND(I169*H169,2)</f>
        <v>0</v>
      </c>
      <c r="K169" s="219" t="s">
        <v>19</v>
      </c>
      <c r="L169" s="224"/>
      <c r="M169" s="225" t="s">
        <v>19</v>
      </c>
      <c r="N169" s="226" t="s">
        <v>44</v>
      </c>
      <c r="O169" s="85"/>
      <c r="P169" s="195">
        <f>O169*H169</f>
        <v>0</v>
      </c>
      <c r="Q169" s="195">
        <v>0.0011999999999999999</v>
      </c>
      <c r="R169" s="195">
        <f>Q169*H169</f>
        <v>0.312</v>
      </c>
      <c r="S169" s="195">
        <v>0</v>
      </c>
      <c r="T169" s="196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197" t="s">
        <v>188</v>
      </c>
      <c r="AT169" s="197" t="s">
        <v>184</v>
      </c>
      <c r="AU169" s="197" t="s">
        <v>73</v>
      </c>
      <c r="AY169" s="18" t="s">
        <v>153</v>
      </c>
      <c r="BE169" s="198">
        <f>IF(N169="základní",J169,0)</f>
        <v>0</v>
      </c>
      <c r="BF169" s="198">
        <f>IF(N169="snížená",J169,0)</f>
        <v>0</v>
      </c>
      <c r="BG169" s="198">
        <f>IF(N169="zákl. přenesená",J169,0)</f>
        <v>0</v>
      </c>
      <c r="BH169" s="198">
        <f>IF(N169="sníž. přenesená",J169,0)</f>
        <v>0</v>
      </c>
      <c r="BI169" s="198">
        <f>IF(N169="nulová",J169,0)</f>
        <v>0</v>
      </c>
      <c r="BJ169" s="18" t="s">
        <v>80</v>
      </c>
      <c r="BK169" s="198">
        <f>ROUND(I169*H169,2)</f>
        <v>0</v>
      </c>
      <c r="BL169" s="18" t="s">
        <v>152</v>
      </c>
      <c r="BM169" s="197" t="s">
        <v>325</v>
      </c>
    </row>
    <row r="170" s="2" customFormat="1">
      <c r="A170" s="39"/>
      <c r="B170" s="40"/>
      <c r="C170" s="41"/>
      <c r="D170" s="199" t="s">
        <v>155</v>
      </c>
      <c r="E170" s="41"/>
      <c r="F170" s="200" t="s">
        <v>324</v>
      </c>
      <c r="G170" s="41"/>
      <c r="H170" s="41"/>
      <c r="I170" s="201"/>
      <c r="J170" s="41"/>
      <c r="K170" s="41"/>
      <c r="L170" s="45"/>
      <c r="M170" s="202"/>
      <c r="N170" s="203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155</v>
      </c>
      <c r="AU170" s="18" t="s">
        <v>73</v>
      </c>
    </row>
    <row r="171" s="2" customFormat="1" ht="24.15" customHeight="1">
      <c r="A171" s="39"/>
      <c r="B171" s="40"/>
      <c r="C171" s="186" t="s">
        <v>326</v>
      </c>
      <c r="D171" s="186" t="s">
        <v>148</v>
      </c>
      <c r="E171" s="187" t="s">
        <v>327</v>
      </c>
      <c r="F171" s="188" t="s">
        <v>328</v>
      </c>
      <c r="G171" s="189" t="s">
        <v>207</v>
      </c>
      <c r="H171" s="190">
        <v>1380</v>
      </c>
      <c r="I171" s="191"/>
      <c r="J171" s="192">
        <f>ROUND(I171*H171,2)</f>
        <v>0</v>
      </c>
      <c r="K171" s="188" t="s">
        <v>159</v>
      </c>
      <c r="L171" s="45"/>
      <c r="M171" s="193" t="s">
        <v>19</v>
      </c>
      <c r="N171" s="194" t="s">
        <v>44</v>
      </c>
      <c r="O171" s="85"/>
      <c r="P171" s="195">
        <f>O171*H171</f>
        <v>0</v>
      </c>
      <c r="Q171" s="195">
        <v>5.0000000000000002E-05</v>
      </c>
      <c r="R171" s="195">
        <f>Q171*H171</f>
        <v>0.069000000000000006</v>
      </c>
      <c r="S171" s="195">
        <v>0</v>
      </c>
      <c r="T171" s="196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197" t="s">
        <v>152</v>
      </c>
      <c r="AT171" s="197" t="s">
        <v>148</v>
      </c>
      <c r="AU171" s="197" t="s">
        <v>73</v>
      </c>
      <c r="AY171" s="18" t="s">
        <v>153</v>
      </c>
      <c r="BE171" s="198">
        <f>IF(N171="základní",J171,0)</f>
        <v>0</v>
      </c>
      <c r="BF171" s="198">
        <f>IF(N171="snížená",J171,0)</f>
        <v>0</v>
      </c>
      <c r="BG171" s="198">
        <f>IF(N171="zákl. přenesená",J171,0)</f>
        <v>0</v>
      </c>
      <c r="BH171" s="198">
        <f>IF(N171="sníž. přenesená",J171,0)</f>
        <v>0</v>
      </c>
      <c r="BI171" s="198">
        <f>IF(N171="nulová",J171,0)</f>
        <v>0</v>
      </c>
      <c r="BJ171" s="18" t="s">
        <v>80</v>
      </c>
      <c r="BK171" s="198">
        <f>ROUND(I171*H171,2)</f>
        <v>0</v>
      </c>
      <c r="BL171" s="18" t="s">
        <v>152</v>
      </c>
      <c r="BM171" s="197" t="s">
        <v>329</v>
      </c>
    </row>
    <row r="172" s="2" customFormat="1">
      <c r="A172" s="39"/>
      <c r="B172" s="40"/>
      <c r="C172" s="41"/>
      <c r="D172" s="199" t="s">
        <v>155</v>
      </c>
      <c r="E172" s="41"/>
      <c r="F172" s="200" t="s">
        <v>330</v>
      </c>
      <c r="G172" s="41"/>
      <c r="H172" s="41"/>
      <c r="I172" s="201"/>
      <c r="J172" s="41"/>
      <c r="K172" s="41"/>
      <c r="L172" s="45"/>
      <c r="M172" s="202"/>
      <c r="N172" s="203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155</v>
      </c>
      <c r="AU172" s="18" t="s">
        <v>73</v>
      </c>
    </row>
    <row r="173" s="2" customFormat="1">
      <c r="A173" s="39"/>
      <c r="B173" s="40"/>
      <c r="C173" s="41"/>
      <c r="D173" s="204" t="s">
        <v>162</v>
      </c>
      <c r="E173" s="41"/>
      <c r="F173" s="205" t="s">
        <v>331</v>
      </c>
      <c r="G173" s="41"/>
      <c r="H173" s="41"/>
      <c r="I173" s="201"/>
      <c r="J173" s="41"/>
      <c r="K173" s="41"/>
      <c r="L173" s="45"/>
      <c r="M173" s="202"/>
      <c r="N173" s="203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162</v>
      </c>
      <c r="AU173" s="18" t="s">
        <v>73</v>
      </c>
    </row>
    <row r="174" s="10" customFormat="1">
      <c r="A174" s="10"/>
      <c r="B174" s="206"/>
      <c r="C174" s="207"/>
      <c r="D174" s="199" t="s">
        <v>181</v>
      </c>
      <c r="E174" s="208" t="s">
        <v>19</v>
      </c>
      <c r="F174" s="209" t="s">
        <v>332</v>
      </c>
      <c r="G174" s="207"/>
      <c r="H174" s="210">
        <v>1380</v>
      </c>
      <c r="I174" s="211"/>
      <c r="J174" s="207"/>
      <c r="K174" s="207"/>
      <c r="L174" s="212"/>
      <c r="M174" s="213"/>
      <c r="N174" s="214"/>
      <c r="O174" s="214"/>
      <c r="P174" s="214"/>
      <c r="Q174" s="214"/>
      <c r="R174" s="214"/>
      <c r="S174" s="214"/>
      <c r="T174" s="215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T174" s="216" t="s">
        <v>181</v>
      </c>
      <c r="AU174" s="216" t="s">
        <v>73</v>
      </c>
      <c r="AV174" s="10" t="s">
        <v>82</v>
      </c>
      <c r="AW174" s="10" t="s">
        <v>35</v>
      </c>
      <c r="AX174" s="10" t="s">
        <v>80</v>
      </c>
      <c r="AY174" s="216" t="s">
        <v>153</v>
      </c>
    </row>
    <row r="175" s="2" customFormat="1" ht="21.75" customHeight="1">
      <c r="A175" s="39"/>
      <c r="B175" s="40"/>
      <c r="C175" s="186" t="s">
        <v>333</v>
      </c>
      <c r="D175" s="186" t="s">
        <v>148</v>
      </c>
      <c r="E175" s="187" t="s">
        <v>334</v>
      </c>
      <c r="F175" s="188" t="s">
        <v>335</v>
      </c>
      <c r="G175" s="189" t="s">
        <v>207</v>
      </c>
      <c r="H175" s="190">
        <v>1380</v>
      </c>
      <c r="I175" s="191"/>
      <c r="J175" s="192">
        <f>ROUND(I175*H175,2)</f>
        <v>0</v>
      </c>
      <c r="K175" s="188" t="s">
        <v>19</v>
      </c>
      <c r="L175" s="45"/>
      <c r="M175" s="193" t="s">
        <v>19</v>
      </c>
      <c r="N175" s="194" t="s">
        <v>44</v>
      </c>
      <c r="O175" s="85"/>
      <c r="P175" s="195">
        <f>O175*H175</f>
        <v>0</v>
      </c>
      <c r="Q175" s="195">
        <v>0.0025999999999999999</v>
      </c>
      <c r="R175" s="195">
        <f>Q175*H175</f>
        <v>3.5879999999999996</v>
      </c>
      <c r="S175" s="195">
        <v>0</v>
      </c>
      <c r="T175" s="196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197" t="s">
        <v>152</v>
      </c>
      <c r="AT175" s="197" t="s">
        <v>148</v>
      </c>
      <c r="AU175" s="197" t="s">
        <v>73</v>
      </c>
      <c r="AY175" s="18" t="s">
        <v>153</v>
      </c>
      <c r="BE175" s="198">
        <f>IF(N175="základní",J175,0)</f>
        <v>0</v>
      </c>
      <c r="BF175" s="198">
        <f>IF(N175="snížená",J175,0)</f>
        <v>0</v>
      </c>
      <c r="BG175" s="198">
        <f>IF(N175="zákl. přenesená",J175,0)</f>
        <v>0</v>
      </c>
      <c r="BH175" s="198">
        <f>IF(N175="sníž. přenesená",J175,0)</f>
        <v>0</v>
      </c>
      <c r="BI175" s="198">
        <f>IF(N175="nulová",J175,0)</f>
        <v>0</v>
      </c>
      <c r="BJ175" s="18" t="s">
        <v>80</v>
      </c>
      <c r="BK175" s="198">
        <f>ROUND(I175*H175,2)</f>
        <v>0</v>
      </c>
      <c r="BL175" s="18" t="s">
        <v>152</v>
      </c>
      <c r="BM175" s="197" t="s">
        <v>336</v>
      </c>
    </row>
    <row r="176" s="2" customFormat="1">
      <c r="A176" s="39"/>
      <c r="B176" s="40"/>
      <c r="C176" s="41"/>
      <c r="D176" s="199" t="s">
        <v>155</v>
      </c>
      <c r="E176" s="41"/>
      <c r="F176" s="200" t="s">
        <v>337</v>
      </c>
      <c r="G176" s="41"/>
      <c r="H176" s="41"/>
      <c r="I176" s="201"/>
      <c r="J176" s="41"/>
      <c r="K176" s="41"/>
      <c r="L176" s="45"/>
      <c r="M176" s="202"/>
      <c r="N176" s="203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155</v>
      </c>
      <c r="AU176" s="18" t="s">
        <v>73</v>
      </c>
    </row>
    <row r="177" s="2" customFormat="1" ht="24.15" customHeight="1">
      <c r="A177" s="39"/>
      <c r="B177" s="40"/>
      <c r="C177" s="186" t="s">
        <v>338</v>
      </c>
      <c r="D177" s="186" t="s">
        <v>148</v>
      </c>
      <c r="E177" s="187" t="s">
        <v>339</v>
      </c>
      <c r="F177" s="188" t="s">
        <v>340</v>
      </c>
      <c r="G177" s="189" t="s">
        <v>207</v>
      </c>
      <c r="H177" s="190">
        <v>1000</v>
      </c>
      <c r="I177" s="191"/>
      <c r="J177" s="192">
        <f>ROUND(I177*H177,2)</f>
        <v>0</v>
      </c>
      <c r="K177" s="188" t="s">
        <v>159</v>
      </c>
      <c r="L177" s="45"/>
      <c r="M177" s="193" t="s">
        <v>19</v>
      </c>
      <c r="N177" s="194" t="s">
        <v>44</v>
      </c>
      <c r="O177" s="85"/>
      <c r="P177" s="195">
        <f>O177*H177</f>
        <v>0</v>
      </c>
      <c r="Q177" s="195">
        <v>0.0020799999999999998</v>
      </c>
      <c r="R177" s="195">
        <f>Q177*H177</f>
        <v>2.0799999999999996</v>
      </c>
      <c r="S177" s="195">
        <v>0</v>
      </c>
      <c r="T177" s="196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197" t="s">
        <v>152</v>
      </c>
      <c r="AT177" s="197" t="s">
        <v>148</v>
      </c>
      <c r="AU177" s="197" t="s">
        <v>73</v>
      </c>
      <c r="AY177" s="18" t="s">
        <v>153</v>
      </c>
      <c r="BE177" s="198">
        <f>IF(N177="základní",J177,0)</f>
        <v>0</v>
      </c>
      <c r="BF177" s="198">
        <f>IF(N177="snížená",J177,0)</f>
        <v>0</v>
      </c>
      <c r="BG177" s="198">
        <f>IF(N177="zákl. přenesená",J177,0)</f>
        <v>0</v>
      </c>
      <c r="BH177" s="198">
        <f>IF(N177="sníž. přenesená",J177,0)</f>
        <v>0</v>
      </c>
      <c r="BI177" s="198">
        <f>IF(N177="nulová",J177,0)</f>
        <v>0</v>
      </c>
      <c r="BJ177" s="18" t="s">
        <v>80</v>
      </c>
      <c r="BK177" s="198">
        <f>ROUND(I177*H177,2)</f>
        <v>0</v>
      </c>
      <c r="BL177" s="18" t="s">
        <v>152</v>
      </c>
      <c r="BM177" s="197" t="s">
        <v>341</v>
      </c>
    </row>
    <row r="178" s="2" customFormat="1">
      <c r="A178" s="39"/>
      <c r="B178" s="40"/>
      <c r="C178" s="41"/>
      <c r="D178" s="199" t="s">
        <v>155</v>
      </c>
      <c r="E178" s="41"/>
      <c r="F178" s="200" t="s">
        <v>342</v>
      </c>
      <c r="G178" s="41"/>
      <c r="H178" s="41"/>
      <c r="I178" s="201"/>
      <c r="J178" s="41"/>
      <c r="K178" s="41"/>
      <c r="L178" s="45"/>
      <c r="M178" s="202"/>
      <c r="N178" s="203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155</v>
      </c>
      <c r="AU178" s="18" t="s">
        <v>73</v>
      </c>
    </row>
    <row r="179" s="2" customFormat="1">
      <c r="A179" s="39"/>
      <c r="B179" s="40"/>
      <c r="C179" s="41"/>
      <c r="D179" s="204" t="s">
        <v>162</v>
      </c>
      <c r="E179" s="41"/>
      <c r="F179" s="205" t="s">
        <v>343</v>
      </c>
      <c r="G179" s="41"/>
      <c r="H179" s="41"/>
      <c r="I179" s="201"/>
      <c r="J179" s="41"/>
      <c r="K179" s="41"/>
      <c r="L179" s="45"/>
      <c r="M179" s="202"/>
      <c r="N179" s="203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162</v>
      </c>
      <c r="AU179" s="18" t="s">
        <v>73</v>
      </c>
    </row>
    <row r="180" s="10" customFormat="1">
      <c r="A180" s="10"/>
      <c r="B180" s="206"/>
      <c r="C180" s="207"/>
      <c r="D180" s="199" t="s">
        <v>181</v>
      </c>
      <c r="E180" s="208" t="s">
        <v>19</v>
      </c>
      <c r="F180" s="209" t="s">
        <v>344</v>
      </c>
      <c r="G180" s="207"/>
      <c r="H180" s="210">
        <v>1000</v>
      </c>
      <c r="I180" s="211"/>
      <c r="J180" s="207"/>
      <c r="K180" s="207"/>
      <c r="L180" s="212"/>
      <c r="M180" s="213"/>
      <c r="N180" s="214"/>
      <c r="O180" s="214"/>
      <c r="P180" s="214"/>
      <c r="Q180" s="214"/>
      <c r="R180" s="214"/>
      <c r="S180" s="214"/>
      <c r="T180" s="215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T180" s="216" t="s">
        <v>181</v>
      </c>
      <c r="AU180" s="216" t="s">
        <v>73</v>
      </c>
      <c r="AV180" s="10" t="s">
        <v>82</v>
      </c>
      <c r="AW180" s="10" t="s">
        <v>35</v>
      </c>
      <c r="AX180" s="10" t="s">
        <v>80</v>
      </c>
      <c r="AY180" s="216" t="s">
        <v>153</v>
      </c>
    </row>
    <row r="181" s="2" customFormat="1" ht="33" customHeight="1">
      <c r="A181" s="39"/>
      <c r="B181" s="40"/>
      <c r="C181" s="186" t="s">
        <v>345</v>
      </c>
      <c r="D181" s="186" t="s">
        <v>148</v>
      </c>
      <c r="E181" s="187" t="s">
        <v>346</v>
      </c>
      <c r="F181" s="188" t="s">
        <v>347</v>
      </c>
      <c r="G181" s="189" t="s">
        <v>348</v>
      </c>
      <c r="H181" s="190">
        <v>65.700000000000003</v>
      </c>
      <c r="I181" s="191"/>
      <c r="J181" s="192">
        <f>ROUND(I181*H181,2)</f>
        <v>0</v>
      </c>
      <c r="K181" s="188" t="s">
        <v>159</v>
      </c>
      <c r="L181" s="45"/>
      <c r="M181" s="193" t="s">
        <v>19</v>
      </c>
      <c r="N181" s="194" t="s">
        <v>44</v>
      </c>
      <c r="O181" s="85"/>
      <c r="P181" s="195">
        <f>O181*H181</f>
        <v>0</v>
      </c>
      <c r="Q181" s="195">
        <v>0</v>
      </c>
      <c r="R181" s="195">
        <f>Q181*H181</f>
        <v>0</v>
      </c>
      <c r="S181" s="195">
        <v>0</v>
      </c>
      <c r="T181" s="196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197" t="s">
        <v>152</v>
      </c>
      <c r="AT181" s="197" t="s">
        <v>148</v>
      </c>
      <c r="AU181" s="197" t="s">
        <v>73</v>
      </c>
      <c r="AY181" s="18" t="s">
        <v>153</v>
      </c>
      <c r="BE181" s="198">
        <f>IF(N181="základní",J181,0)</f>
        <v>0</v>
      </c>
      <c r="BF181" s="198">
        <f>IF(N181="snížená",J181,0)</f>
        <v>0</v>
      </c>
      <c r="BG181" s="198">
        <f>IF(N181="zákl. přenesená",J181,0)</f>
        <v>0</v>
      </c>
      <c r="BH181" s="198">
        <f>IF(N181="sníž. přenesená",J181,0)</f>
        <v>0</v>
      </c>
      <c r="BI181" s="198">
        <f>IF(N181="nulová",J181,0)</f>
        <v>0</v>
      </c>
      <c r="BJ181" s="18" t="s">
        <v>80</v>
      </c>
      <c r="BK181" s="198">
        <f>ROUND(I181*H181,2)</f>
        <v>0</v>
      </c>
      <c r="BL181" s="18" t="s">
        <v>152</v>
      </c>
      <c r="BM181" s="197" t="s">
        <v>349</v>
      </c>
    </row>
    <row r="182" s="2" customFormat="1">
      <c r="A182" s="39"/>
      <c r="B182" s="40"/>
      <c r="C182" s="41"/>
      <c r="D182" s="199" t="s">
        <v>155</v>
      </c>
      <c r="E182" s="41"/>
      <c r="F182" s="200" t="s">
        <v>350</v>
      </c>
      <c r="G182" s="41"/>
      <c r="H182" s="41"/>
      <c r="I182" s="201"/>
      <c r="J182" s="41"/>
      <c r="K182" s="41"/>
      <c r="L182" s="45"/>
      <c r="M182" s="202"/>
      <c r="N182" s="203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155</v>
      </c>
      <c r="AU182" s="18" t="s">
        <v>73</v>
      </c>
    </row>
    <row r="183" s="2" customFormat="1">
      <c r="A183" s="39"/>
      <c r="B183" s="40"/>
      <c r="C183" s="41"/>
      <c r="D183" s="204" t="s">
        <v>162</v>
      </c>
      <c r="E183" s="41"/>
      <c r="F183" s="205" t="s">
        <v>351</v>
      </c>
      <c r="G183" s="41"/>
      <c r="H183" s="41"/>
      <c r="I183" s="201"/>
      <c r="J183" s="41"/>
      <c r="K183" s="41"/>
      <c r="L183" s="45"/>
      <c r="M183" s="202"/>
      <c r="N183" s="203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162</v>
      </c>
      <c r="AU183" s="18" t="s">
        <v>73</v>
      </c>
    </row>
    <row r="184" s="10" customFormat="1">
      <c r="A184" s="10"/>
      <c r="B184" s="206"/>
      <c r="C184" s="207"/>
      <c r="D184" s="199" t="s">
        <v>181</v>
      </c>
      <c r="E184" s="208" t="s">
        <v>19</v>
      </c>
      <c r="F184" s="209" t="s">
        <v>352</v>
      </c>
      <c r="G184" s="207"/>
      <c r="H184" s="210">
        <v>65.700000000000003</v>
      </c>
      <c r="I184" s="211"/>
      <c r="J184" s="207"/>
      <c r="K184" s="207"/>
      <c r="L184" s="212"/>
      <c r="M184" s="213"/>
      <c r="N184" s="214"/>
      <c r="O184" s="214"/>
      <c r="P184" s="214"/>
      <c r="Q184" s="214"/>
      <c r="R184" s="214"/>
      <c r="S184" s="214"/>
      <c r="T184" s="215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T184" s="216" t="s">
        <v>181</v>
      </c>
      <c r="AU184" s="216" t="s">
        <v>73</v>
      </c>
      <c r="AV184" s="10" t="s">
        <v>82</v>
      </c>
      <c r="AW184" s="10" t="s">
        <v>35</v>
      </c>
      <c r="AX184" s="10" t="s">
        <v>80</v>
      </c>
      <c r="AY184" s="216" t="s">
        <v>153</v>
      </c>
    </row>
    <row r="185" s="2" customFormat="1" ht="33" customHeight="1">
      <c r="A185" s="39"/>
      <c r="B185" s="40"/>
      <c r="C185" s="186" t="s">
        <v>353</v>
      </c>
      <c r="D185" s="186" t="s">
        <v>148</v>
      </c>
      <c r="E185" s="187" t="s">
        <v>354</v>
      </c>
      <c r="F185" s="188" t="s">
        <v>355</v>
      </c>
      <c r="G185" s="189" t="s">
        <v>348</v>
      </c>
      <c r="H185" s="190">
        <v>3.7999999999999998</v>
      </c>
      <c r="I185" s="191"/>
      <c r="J185" s="192">
        <f>ROUND(I185*H185,2)</f>
        <v>0</v>
      </c>
      <c r="K185" s="188" t="s">
        <v>159</v>
      </c>
      <c r="L185" s="45"/>
      <c r="M185" s="193" t="s">
        <v>19</v>
      </c>
      <c r="N185" s="194" t="s">
        <v>44</v>
      </c>
      <c r="O185" s="85"/>
      <c r="P185" s="195">
        <f>O185*H185</f>
        <v>0</v>
      </c>
      <c r="Q185" s="195">
        <v>0</v>
      </c>
      <c r="R185" s="195">
        <f>Q185*H185</f>
        <v>0</v>
      </c>
      <c r="S185" s="195">
        <v>0</v>
      </c>
      <c r="T185" s="196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197" t="s">
        <v>152</v>
      </c>
      <c r="AT185" s="197" t="s">
        <v>148</v>
      </c>
      <c r="AU185" s="197" t="s">
        <v>73</v>
      </c>
      <c r="AY185" s="18" t="s">
        <v>153</v>
      </c>
      <c r="BE185" s="198">
        <f>IF(N185="základní",J185,0)</f>
        <v>0</v>
      </c>
      <c r="BF185" s="198">
        <f>IF(N185="snížená",J185,0)</f>
        <v>0</v>
      </c>
      <c r="BG185" s="198">
        <f>IF(N185="zákl. přenesená",J185,0)</f>
        <v>0</v>
      </c>
      <c r="BH185" s="198">
        <f>IF(N185="sníž. přenesená",J185,0)</f>
        <v>0</v>
      </c>
      <c r="BI185" s="198">
        <f>IF(N185="nulová",J185,0)</f>
        <v>0</v>
      </c>
      <c r="BJ185" s="18" t="s">
        <v>80</v>
      </c>
      <c r="BK185" s="198">
        <f>ROUND(I185*H185,2)</f>
        <v>0</v>
      </c>
      <c r="BL185" s="18" t="s">
        <v>152</v>
      </c>
      <c r="BM185" s="197" t="s">
        <v>356</v>
      </c>
    </row>
    <row r="186" s="2" customFormat="1">
      <c r="A186" s="39"/>
      <c r="B186" s="40"/>
      <c r="C186" s="41"/>
      <c r="D186" s="199" t="s">
        <v>155</v>
      </c>
      <c r="E186" s="41"/>
      <c r="F186" s="200" t="s">
        <v>357</v>
      </c>
      <c r="G186" s="41"/>
      <c r="H186" s="41"/>
      <c r="I186" s="201"/>
      <c r="J186" s="41"/>
      <c r="K186" s="41"/>
      <c r="L186" s="45"/>
      <c r="M186" s="202"/>
      <c r="N186" s="203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155</v>
      </c>
      <c r="AU186" s="18" t="s">
        <v>73</v>
      </c>
    </row>
    <row r="187" s="2" customFormat="1">
      <c r="A187" s="39"/>
      <c r="B187" s="40"/>
      <c r="C187" s="41"/>
      <c r="D187" s="204" t="s">
        <v>162</v>
      </c>
      <c r="E187" s="41"/>
      <c r="F187" s="205" t="s">
        <v>358</v>
      </c>
      <c r="G187" s="41"/>
      <c r="H187" s="41"/>
      <c r="I187" s="201"/>
      <c r="J187" s="41"/>
      <c r="K187" s="41"/>
      <c r="L187" s="45"/>
      <c r="M187" s="202"/>
      <c r="N187" s="203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162</v>
      </c>
      <c r="AU187" s="18" t="s">
        <v>73</v>
      </c>
    </row>
    <row r="188" s="10" customFormat="1">
      <c r="A188" s="10"/>
      <c r="B188" s="206"/>
      <c r="C188" s="207"/>
      <c r="D188" s="199" t="s">
        <v>181</v>
      </c>
      <c r="E188" s="208" t="s">
        <v>19</v>
      </c>
      <c r="F188" s="209" t="s">
        <v>359</v>
      </c>
      <c r="G188" s="207"/>
      <c r="H188" s="210">
        <v>3.7999999999999998</v>
      </c>
      <c r="I188" s="211"/>
      <c r="J188" s="207"/>
      <c r="K188" s="207"/>
      <c r="L188" s="212"/>
      <c r="M188" s="213"/>
      <c r="N188" s="214"/>
      <c r="O188" s="214"/>
      <c r="P188" s="214"/>
      <c r="Q188" s="214"/>
      <c r="R188" s="214"/>
      <c r="S188" s="214"/>
      <c r="T188" s="215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T188" s="216" t="s">
        <v>181</v>
      </c>
      <c r="AU188" s="216" t="s">
        <v>73</v>
      </c>
      <c r="AV188" s="10" t="s">
        <v>82</v>
      </c>
      <c r="AW188" s="10" t="s">
        <v>35</v>
      </c>
      <c r="AX188" s="10" t="s">
        <v>80</v>
      </c>
      <c r="AY188" s="216" t="s">
        <v>153</v>
      </c>
    </row>
    <row r="189" s="2" customFormat="1" ht="24.15" customHeight="1">
      <c r="A189" s="39"/>
      <c r="B189" s="40"/>
      <c r="C189" s="186" t="s">
        <v>360</v>
      </c>
      <c r="D189" s="186" t="s">
        <v>148</v>
      </c>
      <c r="E189" s="187" t="s">
        <v>361</v>
      </c>
      <c r="F189" s="188" t="s">
        <v>362</v>
      </c>
      <c r="G189" s="189" t="s">
        <v>151</v>
      </c>
      <c r="H189" s="190">
        <v>4970</v>
      </c>
      <c r="I189" s="191"/>
      <c r="J189" s="192">
        <f>ROUND(I189*H189,2)</f>
        <v>0</v>
      </c>
      <c r="K189" s="188" t="s">
        <v>159</v>
      </c>
      <c r="L189" s="45"/>
      <c r="M189" s="193" t="s">
        <v>19</v>
      </c>
      <c r="N189" s="194" t="s">
        <v>44</v>
      </c>
      <c r="O189" s="85"/>
      <c r="P189" s="195">
        <f>O189*H189</f>
        <v>0</v>
      </c>
      <c r="Q189" s="195">
        <v>0</v>
      </c>
      <c r="R189" s="195">
        <f>Q189*H189</f>
        <v>0</v>
      </c>
      <c r="S189" s="195">
        <v>0</v>
      </c>
      <c r="T189" s="196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197" t="s">
        <v>152</v>
      </c>
      <c r="AT189" s="197" t="s">
        <v>148</v>
      </c>
      <c r="AU189" s="197" t="s">
        <v>73</v>
      </c>
      <c r="AY189" s="18" t="s">
        <v>153</v>
      </c>
      <c r="BE189" s="198">
        <f>IF(N189="základní",J189,0)</f>
        <v>0</v>
      </c>
      <c r="BF189" s="198">
        <f>IF(N189="snížená",J189,0)</f>
        <v>0</v>
      </c>
      <c r="BG189" s="198">
        <f>IF(N189="zákl. přenesená",J189,0)</f>
        <v>0</v>
      </c>
      <c r="BH189" s="198">
        <f>IF(N189="sníž. přenesená",J189,0)</f>
        <v>0</v>
      </c>
      <c r="BI189" s="198">
        <f>IF(N189="nulová",J189,0)</f>
        <v>0</v>
      </c>
      <c r="BJ189" s="18" t="s">
        <v>80</v>
      </c>
      <c r="BK189" s="198">
        <f>ROUND(I189*H189,2)</f>
        <v>0</v>
      </c>
      <c r="BL189" s="18" t="s">
        <v>152</v>
      </c>
      <c r="BM189" s="197" t="s">
        <v>363</v>
      </c>
    </row>
    <row r="190" s="2" customFormat="1">
      <c r="A190" s="39"/>
      <c r="B190" s="40"/>
      <c r="C190" s="41"/>
      <c r="D190" s="199" t="s">
        <v>155</v>
      </c>
      <c r="E190" s="41"/>
      <c r="F190" s="200" t="s">
        <v>364</v>
      </c>
      <c r="G190" s="41"/>
      <c r="H190" s="41"/>
      <c r="I190" s="201"/>
      <c r="J190" s="41"/>
      <c r="K190" s="41"/>
      <c r="L190" s="45"/>
      <c r="M190" s="202"/>
      <c r="N190" s="203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155</v>
      </c>
      <c r="AU190" s="18" t="s">
        <v>73</v>
      </c>
    </row>
    <row r="191" s="2" customFormat="1">
      <c r="A191" s="39"/>
      <c r="B191" s="40"/>
      <c r="C191" s="41"/>
      <c r="D191" s="204" t="s">
        <v>162</v>
      </c>
      <c r="E191" s="41"/>
      <c r="F191" s="205" t="s">
        <v>365</v>
      </c>
      <c r="G191" s="41"/>
      <c r="H191" s="41"/>
      <c r="I191" s="201"/>
      <c r="J191" s="41"/>
      <c r="K191" s="41"/>
      <c r="L191" s="45"/>
      <c r="M191" s="202"/>
      <c r="N191" s="203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162</v>
      </c>
      <c r="AU191" s="18" t="s">
        <v>73</v>
      </c>
    </row>
    <row r="192" s="2" customFormat="1" ht="16.5" customHeight="1">
      <c r="A192" s="39"/>
      <c r="B192" s="40"/>
      <c r="C192" s="217" t="s">
        <v>366</v>
      </c>
      <c r="D192" s="217" t="s">
        <v>184</v>
      </c>
      <c r="E192" s="218" t="s">
        <v>367</v>
      </c>
      <c r="F192" s="219" t="s">
        <v>368</v>
      </c>
      <c r="G192" s="220" t="s">
        <v>369</v>
      </c>
      <c r="H192" s="221">
        <v>497</v>
      </c>
      <c r="I192" s="222"/>
      <c r="J192" s="223">
        <f>ROUND(I192*H192,2)</f>
        <v>0</v>
      </c>
      <c r="K192" s="219" t="s">
        <v>19</v>
      </c>
      <c r="L192" s="224"/>
      <c r="M192" s="225" t="s">
        <v>19</v>
      </c>
      <c r="N192" s="226" t="s">
        <v>44</v>
      </c>
      <c r="O192" s="85"/>
      <c r="P192" s="195">
        <f>O192*H192</f>
        <v>0</v>
      </c>
      <c r="Q192" s="195">
        <v>0.20000000000000001</v>
      </c>
      <c r="R192" s="195">
        <f>Q192*H192</f>
        <v>99.400000000000006</v>
      </c>
      <c r="S192" s="195">
        <v>0</v>
      </c>
      <c r="T192" s="196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197" t="s">
        <v>188</v>
      </c>
      <c r="AT192" s="197" t="s">
        <v>184</v>
      </c>
      <c r="AU192" s="197" t="s">
        <v>73</v>
      </c>
      <c r="AY192" s="18" t="s">
        <v>153</v>
      </c>
      <c r="BE192" s="198">
        <f>IF(N192="základní",J192,0)</f>
        <v>0</v>
      </c>
      <c r="BF192" s="198">
        <f>IF(N192="snížená",J192,0)</f>
        <v>0</v>
      </c>
      <c r="BG192" s="198">
        <f>IF(N192="zákl. přenesená",J192,0)</f>
        <v>0</v>
      </c>
      <c r="BH192" s="198">
        <f>IF(N192="sníž. přenesená",J192,0)</f>
        <v>0</v>
      </c>
      <c r="BI192" s="198">
        <f>IF(N192="nulová",J192,0)</f>
        <v>0</v>
      </c>
      <c r="BJ192" s="18" t="s">
        <v>80</v>
      </c>
      <c r="BK192" s="198">
        <f>ROUND(I192*H192,2)</f>
        <v>0</v>
      </c>
      <c r="BL192" s="18" t="s">
        <v>152</v>
      </c>
      <c r="BM192" s="197" t="s">
        <v>370</v>
      </c>
    </row>
    <row r="193" s="2" customFormat="1">
      <c r="A193" s="39"/>
      <c r="B193" s="40"/>
      <c r="C193" s="41"/>
      <c r="D193" s="199" t="s">
        <v>155</v>
      </c>
      <c r="E193" s="41"/>
      <c r="F193" s="200" t="s">
        <v>371</v>
      </c>
      <c r="G193" s="41"/>
      <c r="H193" s="41"/>
      <c r="I193" s="201"/>
      <c r="J193" s="41"/>
      <c r="K193" s="41"/>
      <c r="L193" s="45"/>
      <c r="M193" s="202"/>
      <c r="N193" s="203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155</v>
      </c>
      <c r="AU193" s="18" t="s">
        <v>73</v>
      </c>
    </row>
    <row r="194" s="10" customFormat="1">
      <c r="A194" s="10"/>
      <c r="B194" s="206"/>
      <c r="C194" s="207"/>
      <c r="D194" s="199" t="s">
        <v>181</v>
      </c>
      <c r="E194" s="208" t="s">
        <v>19</v>
      </c>
      <c r="F194" s="209" t="s">
        <v>372</v>
      </c>
      <c r="G194" s="207"/>
      <c r="H194" s="210">
        <v>497</v>
      </c>
      <c r="I194" s="211"/>
      <c r="J194" s="207"/>
      <c r="K194" s="207"/>
      <c r="L194" s="212"/>
      <c r="M194" s="213"/>
      <c r="N194" s="214"/>
      <c r="O194" s="214"/>
      <c r="P194" s="214"/>
      <c r="Q194" s="214"/>
      <c r="R194" s="214"/>
      <c r="S194" s="214"/>
      <c r="T194" s="215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T194" s="216" t="s">
        <v>181</v>
      </c>
      <c r="AU194" s="216" t="s">
        <v>73</v>
      </c>
      <c r="AV194" s="10" t="s">
        <v>82</v>
      </c>
      <c r="AW194" s="10" t="s">
        <v>35</v>
      </c>
      <c r="AX194" s="10" t="s">
        <v>80</v>
      </c>
      <c r="AY194" s="216" t="s">
        <v>153</v>
      </c>
    </row>
    <row r="195" s="2" customFormat="1" ht="16.5" customHeight="1">
      <c r="A195" s="39"/>
      <c r="B195" s="40"/>
      <c r="C195" s="186" t="s">
        <v>373</v>
      </c>
      <c r="D195" s="186" t="s">
        <v>148</v>
      </c>
      <c r="E195" s="187" t="s">
        <v>374</v>
      </c>
      <c r="F195" s="188" t="s">
        <v>375</v>
      </c>
      <c r="G195" s="189" t="s">
        <v>369</v>
      </c>
      <c r="H195" s="190">
        <v>107.09999999999999</v>
      </c>
      <c r="I195" s="191"/>
      <c r="J195" s="192">
        <f>ROUND(I195*H195,2)</f>
        <v>0</v>
      </c>
      <c r="K195" s="188" t="s">
        <v>159</v>
      </c>
      <c r="L195" s="45"/>
      <c r="M195" s="193" t="s">
        <v>19</v>
      </c>
      <c r="N195" s="194" t="s">
        <v>44</v>
      </c>
      <c r="O195" s="85"/>
      <c r="P195" s="195">
        <f>O195*H195</f>
        <v>0</v>
      </c>
      <c r="Q195" s="195">
        <v>0</v>
      </c>
      <c r="R195" s="195">
        <f>Q195*H195</f>
        <v>0</v>
      </c>
      <c r="S195" s="195">
        <v>0</v>
      </c>
      <c r="T195" s="196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197" t="s">
        <v>152</v>
      </c>
      <c r="AT195" s="197" t="s">
        <v>148</v>
      </c>
      <c r="AU195" s="197" t="s">
        <v>73</v>
      </c>
      <c r="AY195" s="18" t="s">
        <v>153</v>
      </c>
      <c r="BE195" s="198">
        <f>IF(N195="základní",J195,0)</f>
        <v>0</v>
      </c>
      <c r="BF195" s="198">
        <f>IF(N195="snížená",J195,0)</f>
        <v>0</v>
      </c>
      <c r="BG195" s="198">
        <f>IF(N195="zákl. přenesená",J195,0)</f>
        <v>0</v>
      </c>
      <c r="BH195" s="198">
        <f>IF(N195="sníž. přenesená",J195,0)</f>
        <v>0</v>
      </c>
      <c r="BI195" s="198">
        <f>IF(N195="nulová",J195,0)</f>
        <v>0</v>
      </c>
      <c r="BJ195" s="18" t="s">
        <v>80</v>
      </c>
      <c r="BK195" s="198">
        <f>ROUND(I195*H195,2)</f>
        <v>0</v>
      </c>
      <c r="BL195" s="18" t="s">
        <v>152</v>
      </c>
      <c r="BM195" s="197" t="s">
        <v>376</v>
      </c>
    </row>
    <row r="196" s="2" customFormat="1">
      <c r="A196" s="39"/>
      <c r="B196" s="40"/>
      <c r="C196" s="41"/>
      <c r="D196" s="199" t="s">
        <v>155</v>
      </c>
      <c r="E196" s="41"/>
      <c r="F196" s="200" t="s">
        <v>377</v>
      </c>
      <c r="G196" s="41"/>
      <c r="H196" s="41"/>
      <c r="I196" s="201"/>
      <c r="J196" s="41"/>
      <c r="K196" s="41"/>
      <c r="L196" s="45"/>
      <c r="M196" s="202"/>
      <c r="N196" s="203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155</v>
      </c>
      <c r="AU196" s="18" t="s">
        <v>73</v>
      </c>
    </row>
    <row r="197" s="2" customFormat="1">
      <c r="A197" s="39"/>
      <c r="B197" s="40"/>
      <c r="C197" s="41"/>
      <c r="D197" s="204" t="s">
        <v>162</v>
      </c>
      <c r="E197" s="41"/>
      <c r="F197" s="205" t="s">
        <v>378</v>
      </c>
      <c r="G197" s="41"/>
      <c r="H197" s="41"/>
      <c r="I197" s="201"/>
      <c r="J197" s="41"/>
      <c r="K197" s="41"/>
      <c r="L197" s="45"/>
      <c r="M197" s="202"/>
      <c r="N197" s="203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162</v>
      </c>
      <c r="AU197" s="18" t="s">
        <v>73</v>
      </c>
    </row>
    <row r="198" s="10" customFormat="1">
      <c r="A198" s="10"/>
      <c r="B198" s="206"/>
      <c r="C198" s="207"/>
      <c r="D198" s="199" t="s">
        <v>181</v>
      </c>
      <c r="E198" s="208" t="s">
        <v>19</v>
      </c>
      <c r="F198" s="209" t="s">
        <v>379</v>
      </c>
      <c r="G198" s="207"/>
      <c r="H198" s="210">
        <v>107.09999999999999</v>
      </c>
      <c r="I198" s="211"/>
      <c r="J198" s="207"/>
      <c r="K198" s="207"/>
      <c r="L198" s="212"/>
      <c r="M198" s="213"/>
      <c r="N198" s="214"/>
      <c r="O198" s="214"/>
      <c r="P198" s="214"/>
      <c r="Q198" s="214"/>
      <c r="R198" s="214"/>
      <c r="S198" s="214"/>
      <c r="T198" s="215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T198" s="216" t="s">
        <v>181</v>
      </c>
      <c r="AU198" s="216" t="s">
        <v>73</v>
      </c>
      <c r="AV198" s="10" t="s">
        <v>82</v>
      </c>
      <c r="AW198" s="10" t="s">
        <v>35</v>
      </c>
      <c r="AX198" s="10" t="s">
        <v>80</v>
      </c>
      <c r="AY198" s="216" t="s">
        <v>153</v>
      </c>
    </row>
    <row r="199" s="2" customFormat="1" ht="21.75" customHeight="1">
      <c r="A199" s="39"/>
      <c r="B199" s="40"/>
      <c r="C199" s="186" t="s">
        <v>380</v>
      </c>
      <c r="D199" s="186" t="s">
        <v>148</v>
      </c>
      <c r="E199" s="187" t="s">
        <v>381</v>
      </c>
      <c r="F199" s="188" t="s">
        <v>382</v>
      </c>
      <c r="G199" s="189" t="s">
        <v>369</v>
      </c>
      <c r="H199" s="190">
        <v>107.09999999999999</v>
      </c>
      <c r="I199" s="191"/>
      <c r="J199" s="192">
        <f>ROUND(I199*H199,2)</f>
        <v>0</v>
      </c>
      <c r="K199" s="188" t="s">
        <v>159</v>
      </c>
      <c r="L199" s="45"/>
      <c r="M199" s="193" t="s">
        <v>19</v>
      </c>
      <c r="N199" s="194" t="s">
        <v>44</v>
      </c>
      <c r="O199" s="85"/>
      <c r="P199" s="195">
        <f>O199*H199</f>
        <v>0</v>
      </c>
      <c r="Q199" s="195">
        <v>0</v>
      </c>
      <c r="R199" s="195">
        <f>Q199*H199</f>
        <v>0</v>
      </c>
      <c r="S199" s="195">
        <v>0</v>
      </c>
      <c r="T199" s="196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197" t="s">
        <v>152</v>
      </c>
      <c r="AT199" s="197" t="s">
        <v>148</v>
      </c>
      <c r="AU199" s="197" t="s">
        <v>73</v>
      </c>
      <c r="AY199" s="18" t="s">
        <v>153</v>
      </c>
      <c r="BE199" s="198">
        <f>IF(N199="základní",J199,0)</f>
        <v>0</v>
      </c>
      <c r="BF199" s="198">
        <f>IF(N199="snížená",J199,0)</f>
        <v>0</v>
      </c>
      <c r="BG199" s="198">
        <f>IF(N199="zákl. přenesená",J199,0)</f>
        <v>0</v>
      </c>
      <c r="BH199" s="198">
        <f>IF(N199="sníž. přenesená",J199,0)</f>
        <v>0</v>
      </c>
      <c r="BI199" s="198">
        <f>IF(N199="nulová",J199,0)</f>
        <v>0</v>
      </c>
      <c r="BJ199" s="18" t="s">
        <v>80</v>
      </c>
      <c r="BK199" s="198">
        <f>ROUND(I199*H199,2)</f>
        <v>0</v>
      </c>
      <c r="BL199" s="18" t="s">
        <v>152</v>
      </c>
      <c r="BM199" s="197" t="s">
        <v>383</v>
      </c>
    </row>
    <row r="200" s="2" customFormat="1">
      <c r="A200" s="39"/>
      <c r="B200" s="40"/>
      <c r="C200" s="41"/>
      <c r="D200" s="199" t="s">
        <v>155</v>
      </c>
      <c r="E200" s="41"/>
      <c r="F200" s="200" t="s">
        <v>384</v>
      </c>
      <c r="G200" s="41"/>
      <c r="H200" s="41"/>
      <c r="I200" s="201"/>
      <c r="J200" s="41"/>
      <c r="K200" s="41"/>
      <c r="L200" s="45"/>
      <c r="M200" s="202"/>
      <c r="N200" s="203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155</v>
      </c>
      <c r="AU200" s="18" t="s">
        <v>73</v>
      </c>
    </row>
    <row r="201" s="2" customFormat="1">
      <c r="A201" s="39"/>
      <c r="B201" s="40"/>
      <c r="C201" s="41"/>
      <c r="D201" s="204" t="s">
        <v>162</v>
      </c>
      <c r="E201" s="41"/>
      <c r="F201" s="205" t="s">
        <v>385</v>
      </c>
      <c r="G201" s="41"/>
      <c r="H201" s="41"/>
      <c r="I201" s="201"/>
      <c r="J201" s="41"/>
      <c r="K201" s="41"/>
      <c r="L201" s="45"/>
      <c r="M201" s="202"/>
      <c r="N201" s="203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162</v>
      </c>
      <c r="AU201" s="18" t="s">
        <v>73</v>
      </c>
    </row>
    <row r="202" s="2" customFormat="1" ht="24.15" customHeight="1">
      <c r="A202" s="39"/>
      <c r="B202" s="40"/>
      <c r="C202" s="186" t="s">
        <v>386</v>
      </c>
      <c r="D202" s="186" t="s">
        <v>148</v>
      </c>
      <c r="E202" s="187" t="s">
        <v>387</v>
      </c>
      <c r="F202" s="188" t="s">
        <v>388</v>
      </c>
      <c r="G202" s="189" t="s">
        <v>369</v>
      </c>
      <c r="H202" s="190">
        <v>428.39999999999998</v>
      </c>
      <c r="I202" s="191"/>
      <c r="J202" s="192">
        <f>ROUND(I202*H202,2)</f>
        <v>0</v>
      </c>
      <c r="K202" s="188" t="s">
        <v>159</v>
      </c>
      <c r="L202" s="45"/>
      <c r="M202" s="193" t="s">
        <v>19</v>
      </c>
      <c r="N202" s="194" t="s">
        <v>44</v>
      </c>
      <c r="O202" s="85"/>
      <c r="P202" s="195">
        <f>O202*H202</f>
        <v>0</v>
      </c>
      <c r="Q202" s="195">
        <v>0</v>
      </c>
      <c r="R202" s="195">
        <f>Q202*H202</f>
        <v>0</v>
      </c>
      <c r="S202" s="195">
        <v>0</v>
      </c>
      <c r="T202" s="196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197" t="s">
        <v>152</v>
      </c>
      <c r="AT202" s="197" t="s">
        <v>148</v>
      </c>
      <c r="AU202" s="197" t="s">
        <v>73</v>
      </c>
      <c r="AY202" s="18" t="s">
        <v>153</v>
      </c>
      <c r="BE202" s="198">
        <f>IF(N202="základní",J202,0)</f>
        <v>0</v>
      </c>
      <c r="BF202" s="198">
        <f>IF(N202="snížená",J202,0)</f>
        <v>0</v>
      </c>
      <c r="BG202" s="198">
        <f>IF(N202="zákl. přenesená",J202,0)</f>
        <v>0</v>
      </c>
      <c r="BH202" s="198">
        <f>IF(N202="sníž. přenesená",J202,0)</f>
        <v>0</v>
      </c>
      <c r="BI202" s="198">
        <f>IF(N202="nulová",J202,0)</f>
        <v>0</v>
      </c>
      <c r="BJ202" s="18" t="s">
        <v>80</v>
      </c>
      <c r="BK202" s="198">
        <f>ROUND(I202*H202,2)</f>
        <v>0</v>
      </c>
      <c r="BL202" s="18" t="s">
        <v>152</v>
      </c>
      <c r="BM202" s="197" t="s">
        <v>389</v>
      </c>
    </row>
    <row r="203" s="2" customFormat="1">
      <c r="A203" s="39"/>
      <c r="B203" s="40"/>
      <c r="C203" s="41"/>
      <c r="D203" s="199" t="s">
        <v>155</v>
      </c>
      <c r="E203" s="41"/>
      <c r="F203" s="200" t="s">
        <v>390</v>
      </c>
      <c r="G203" s="41"/>
      <c r="H203" s="41"/>
      <c r="I203" s="201"/>
      <c r="J203" s="41"/>
      <c r="K203" s="41"/>
      <c r="L203" s="45"/>
      <c r="M203" s="202"/>
      <c r="N203" s="203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155</v>
      </c>
      <c r="AU203" s="18" t="s">
        <v>73</v>
      </c>
    </row>
    <row r="204" s="2" customFormat="1">
      <c r="A204" s="39"/>
      <c r="B204" s="40"/>
      <c r="C204" s="41"/>
      <c r="D204" s="204" t="s">
        <v>162</v>
      </c>
      <c r="E204" s="41"/>
      <c r="F204" s="205" t="s">
        <v>391</v>
      </c>
      <c r="G204" s="41"/>
      <c r="H204" s="41"/>
      <c r="I204" s="201"/>
      <c r="J204" s="41"/>
      <c r="K204" s="41"/>
      <c r="L204" s="45"/>
      <c r="M204" s="202"/>
      <c r="N204" s="203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162</v>
      </c>
      <c r="AU204" s="18" t="s">
        <v>73</v>
      </c>
    </row>
    <row r="205" s="10" customFormat="1">
      <c r="A205" s="10"/>
      <c r="B205" s="206"/>
      <c r="C205" s="207"/>
      <c r="D205" s="199" t="s">
        <v>181</v>
      </c>
      <c r="E205" s="208" t="s">
        <v>19</v>
      </c>
      <c r="F205" s="209" t="s">
        <v>392</v>
      </c>
      <c r="G205" s="207"/>
      <c r="H205" s="210">
        <v>428.39999999999998</v>
      </c>
      <c r="I205" s="211"/>
      <c r="J205" s="207"/>
      <c r="K205" s="207"/>
      <c r="L205" s="212"/>
      <c r="M205" s="213"/>
      <c r="N205" s="214"/>
      <c r="O205" s="214"/>
      <c r="P205" s="214"/>
      <c r="Q205" s="214"/>
      <c r="R205" s="214"/>
      <c r="S205" s="214"/>
      <c r="T205" s="215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T205" s="216" t="s">
        <v>181</v>
      </c>
      <c r="AU205" s="216" t="s">
        <v>73</v>
      </c>
      <c r="AV205" s="10" t="s">
        <v>82</v>
      </c>
      <c r="AW205" s="10" t="s">
        <v>35</v>
      </c>
      <c r="AX205" s="10" t="s">
        <v>80</v>
      </c>
      <c r="AY205" s="216" t="s">
        <v>153</v>
      </c>
    </row>
    <row r="206" s="2" customFormat="1" ht="24.15" customHeight="1">
      <c r="A206" s="39"/>
      <c r="B206" s="40"/>
      <c r="C206" s="186" t="s">
        <v>393</v>
      </c>
      <c r="D206" s="186" t="s">
        <v>148</v>
      </c>
      <c r="E206" s="187" t="s">
        <v>394</v>
      </c>
      <c r="F206" s="188" t="s">
        <v>395</v>
      </c>
      <c r="G206" s="189" t="s">
        <v>396</v>
      </c>
      <c r="H206" s="190">
        <v>1962</v>
      </c>
      <c r="I206" s="191"/>
      <c r="J206" s="192">
        <f>ROUND(I206*H206,2)</f>
        <v>0</v>
      </c>
      <c r="K206" s="188" t="s">
        <v>19</v>
      </c>
      <c r="L206" s="45"/>
      <c r="M206" s="193" t="s">
        <v>19</v>
      </c>
      <c r="N206" s="194" t="s">
        <v>44</v>
      </c>
      <c r="O206" s="85"/>
      <c r="P206" s="195">
        <f>O206*H206</f>
        <v>0</v>
      </c>
      <c r="Q206" s="195">
        <v>0.0010100000000000001</v>
      </c>
      <c r="R206" s="195">
        <f>Q206*H206</f>
        <v>1.9816200000000002</v>
      </c>
      <c r="S206" s="195">
        <v>0</v>
      </c>
      <c r="T206" s="196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197" t="s">
        <v>152</v>
      </c>
      <c r="AT206" s="197" t="s">
        <v>148</v>
      </c>
      <c r="AU206" s="197" t="s">
        <v>73</v>
      </c>
      <c r="AY206" s="18" t="s">
        <v>153</v>
      </c>
      <c r="BE206" s="198">
        <f>IF(N206="základní",J206,0)</f>
        <v>0</v>
      </c>
      <c r="BF206" s="198">
        <f>IF(N206="snížená",J206,0)</f>
        <v>0</v>
      </c>
      <c r="BG206" s="198">
        <f>IF(N206="zákl. přenesená",J206,0)</f>
        <v>0</v>
      </c>
      <c r="BH206" s="198">
        <f>IF(N206="sníž. přenesená",J206,0)</f>
        <v>0</v>
      </c>
      <c r="BI206" s="198">
        <f>IF(N206="nulová",J206,0)</f>
        <v>0</v>
      </c>
      <c r="BJ206" s="18" t="s">
        <v>80</v>
      </c>
      <c r="BK206" s="198">
        <f>ROUND(I206*H206,2)</f>
        <v>0</v>
      </c>
      <c r="BL206" s="18" t="s">
        <v>152</v>
      </c>
      <c r="BM206" s="197" t="s">
        <v>397</v>
      </c>
    </row>
    <row r="207" s="2" customFormat="1">
      <c r="A207" s="39"/>
      <c r="B207" s="40"/>
      <c r="C207" s="41"/>
      <c r="D207" s="199" t="s">
        <v>155</v>
      </c>
      <c r="E207" s="41"/>
      <c r="F207" s="200" t="s">
        <v>398</v>
      </c>
      <c r="G207" s="41"/>
      <c r="H207" s="41"/>
      <c r="I207" s="201"/>
      <c r="J207" s="41"/>
      <c r="K207" s="41"/>
      <c r="L207" s="45"/>
      <c r="M207" s="202"/>
      <c r="N207" s="203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155</v>
      </c>
      <c r="AU207" s="18" t="s">
        <v>73</v>
      </c>
    </row>
    <row r="208" s="10" customFormat="1">
      <c r="A208" s="10"/>
      <c r="B208" s="206"/>
      <c r="C208" s="207"/>
      <c r="D208" s="199" t="s">
        <v>181</v>
      </c>
      <c r="E208" s="208" t="s">
        <v>19</v>
      </c>
      <c r="F208" s="209" t="s">
        <v>399</v>
      </c>
      <c r="G208" s="207"/>
      <c r="H208" s="210">
        <v>1962</v>
      </c>
      <c r="I208" s="211"/>
      <c r="J208" s="207"/>
      <c r="K208" s="207"/>
      <c r="L208" s="212"/>
      <c r="M208" s="213"/>
      <c r="N208" s="214"/>
      <c r="O208" s="214"/>
      <c r="P208" s="214"/>
      <c r="Q208" s="214"/>
      <c r="R208" s="214"/>
      <c r="S208" s="214"/>
      <c r="T208" s="215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T208" s="216" t="s">
        <v>181</v>
      </c>
      <c r="AU208" s="216" t="s">
        <v>73</v>
      </c>
      <c r="AV208" s="10" t="s">
        <v>82</v>
      </c>
      <c r="AW208" s="10" t="s">
        <v>35</v>
      </c>
      <c r="AX208" s="10" t="s">
        <v>80</v>
      </c>
      <c r="AY208" s="216" t="s">
        <v>153</v>
      </c>
    </row>
    <row r="209" s="2" customFormat="1" ht="24.15" customHeight="1">
      <c r="A209" s="39"/>
      <c r="B209" s="40"/>
      <c r="C209" s="186" t="s">
        <v>400</v>
      </c>
      <c r="D209" s="186" t="s">
        <v>148</v>
      </c>
      <c r="E209" s="187" t="s">
        <v>401</v>
      </c>
      <c r="F209" s="188" t="s">
        <v>402</v>
      </c>
      <c r="G209" s="189" t="s">
        <v>396</v>
      </c>
      <c r="H209" s="190">
        <v>40</v>
      </c>
      <c r="I209" s="191"/>
      <c r="J209" s="192">
        <f>ROUND(I209*H209,2)</f>
        <v>0</v>
      </c>
      <c r="K209" s="188" t="s">
        <v>159</v>
      </c>
      <c r="L209" s="45"/>
      <c r="M209" s="193" t="s">
        <v>19</v>
      </c>
      <c r="N209" s="194" t="s">
        <v>44</v>
      </c>
      <c r="O209" s="85"/>
      <c r="P209" s="195">
        <f>O209*H209</f>
        <v>0</v>
      </c>
      <c r="Q209" s="195">
        <v>0.0038800000000000002</v>
      </c>
      <c r="R209" s="195">
        <f>Q209*H209</f>
        <v>0.15520000000000001</v>
      </c>
      <c r="S209" s="195">
        <v>0</v>
      </c>
      <c r="T209" s="196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197" t="s">
        <v>152</v>
      </c>
      <c r="AT209" s="197" t="s">
        <v>148</v>
      </c>
      <c r="AU209" s="197" t="s">
        <v>73</v>
      </c>
      <c r="AY209" s="18" t="s">
        <v>153</v>
      </c>
      <c r="BE209" s="198">
        <f>IF(N209="základní",J209,0)</f>
        <v>0</v>
      </c>
      <c r="BF209" s="198">
        <f>IF(N209="snížená",J209,0)</f>
        <v>0</v>
      </c>
      <c r="BG209" s="198">
        <f>IF(N209="zákl. přenesená",J209,0)</f>
        <v>0</v>
      </c>
      <c r="BH209" s="198">
        <f>IF(N209="sníž. přenesená",J209,0)</f>
        <v>0</v>
      </c>
      <c r="BI209" s="198">
        <f>IF(N209="nulová",J209,0)</f>
        <v>0</v>
      </c>
      <c r="BJ209" s="18" t="s">
        <v>80</v>
      </c>
      <c r="BK209" s="198">
        <f>ROUND(I209*H209,2)</f>
        <v>0</v>
      </c>
      <c r="BL209" s="18" t="s">
        <v>152</v>
      </c>
      <c r="BM209" s="197" t="s">
        <v>403</v>
      </c>
    </row>
    <row r="210" s="2" customFormat="1">
      <c r="A210" s="39"/>
      <c r="B210" s="40"/>
      <c r="C210" s="41"/>
      <c r="D210" s="199" t="s">
        <v>155</v>
      </c>
      <c r="E210" s="41"/>
      <c r="F210" s="200" t="s">
        <v>404</v>
      </c>
      <c r="G210" s="41"/>
      <c r="H210" s="41"/>
      <c r="I210" s="201"/>
      <c r="J210" s="41"/>
      <c r="K210" s="41"/>
      <c r="L210" s="45"/>
      <c r="M210" s="202"/>
      <c r="N210" s="203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155</v>
      </c>
      <c r="AU210" s="18" t="s">
        <v>73</v>
      </c>
    </row>
    <row r="211" s="2" customFormat="1">
      <c r="A211" s="39"/>
      <c r="B211" s="40"/>
      <c r="C211" s="41"/>
      <c r="D211" s="204" t="s">
        <v>162</v>
      </c>
      <c r="E211" s="41"/>
      <c r="F211" s="205" t="s">
        <v>405</v>
      </c>
      <c r="G211" s="41"/>
      <c r="H211" s="41"/>
      <c r="I211" s="201"/>
      <c r="J211" s="41"/>
      <c r="K211" s="41"/>
      <c r="L211" s="45"/>
      <c r="M211" s="202"/>
      <c r="N211" s="203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162</v>
      </c>
      <c r="AU211" s="18" t="s">
        <v>73</v>
      </c>
    </row>
    <row r="212" s="10" customFormat="1">
      <c r="A212" s="10"/>
      <c r="B212" s="206"/>
      <c r="C212" s="207"/>
      <c r="D212" s="199" t="s">
        <v>181</v>
      </c>
      <c r="E212" s="208" t="s">
        <v>19</v>
      </c>
      <c r="F212" s="209" t="s">
        <v>406</v>
      </c>
      <c r="G212" s="207"/>
      <c r="H212" s="210">
        <v>40</v>
      </c>
      <c r="I212" s="211"/>
      <c r="J212" s="207"/>
      <c r="K212" s="207"/>
      <c r="L212" s="212"/>
      <c r="M212" s="213"/>
      <c r="N212" s="214"/>
      <c r="O212" s="214"/>
      <c r="P212" s="214"/>
      <c r="Q212" s="214"/>
      <c r="R212" s="214"/>
      <c r="S212" s="214"/>
      <c r="T212" s="215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T212" s="216" t="s">
        <v>181</v>
      </c>
      <c r="AU212" s="216" t="s">
        <v>73</v>
      </c>
      <c r="AV212" s="10" t="s">
        <v>82</v>
      </c>
      <c r="AW212" s="10" t="s">
        <v>35</v>
      </c>
      <c r="AX212" s="10" t="s">
        <v>80</v>
      </c>
      <c r="AY212" s="216" t="s">
        <v>153</v>
      </c>
    </row>
    <row r="213" s="2" customFormat="1" ht="24.15" customHeight="1">
      <c r="A213" s="39"/>
      <c r="B213" s="40"/>
      <c r="C213" s="186" t="s">
        <v>407</v>
      </c>
      <c r="D213" s="186" t="s">
        <v>148</v>
      </c>
      <c r="E213" s="187" t="s">
        <v>408</v>
      </c>
      <c r="F213" s="188" t="s">
        <v>409</v>
      </c>
      <c r="G213" s="189" t="s">
        <v>194</v>
      </c>
      <c r="H213" s="190">
        <v>359.05700000000002</v>
      </c>
      <c r="I213" s="191"/>
      <c r="J213" s="192">
        <f>ROUND(I213*H213,2)</f>
        <v>0</v>
      </c>
      <c r="K213" s="188" t="s">
        <v>159</v>
      </c>
      <c r="L213" s="45"/>
      <c r="M213" s="193" t="s">
        <v>19</v>
      </c>
      <c r="N213" s="194" t="s">
        <v>44</v>
      </c>
      <c r="O213" s="85"/>
      <c r="P213" s="195">
        <f>O213*H213</f>
        <v>0</v>
      </c>
      <c r="Q213" s="195">
        <v>0</v>
      </c>
      <c r="R213" s="195">
        <f>Q213*H213</f>
        <v>0</v>
      </c>
      <c r="S213" s="195">
        <v>0</v>
      </c>
      <c r="T213" s="196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197" t="s">
        <v>152</v>
      </c>
      <c r="AT213" s="197" t="s">
        <v>148</v>
      </c>
      <c r="AU213" s="197" t="s">
        <v>73</v>
      </c>
      <c r="AY213" s="18" t="s">
        <v>153</v>
      </c>
      <c r="BE213" s="198">
        <f>IF(N213="základní",J213,0)</f>
        <v>0</v>
      </c>
      <c r="BF213" s="198">
        <f>IF(N213="snížená",J213,0)</f>
        <v>0</v>
      </c>
      <c r="BG213" s="198">
        <f>IF(N213="zákl. přenesená",J213,0)</f>
        <v>0</v>
      </c>
      <c r="BH213" s="198">
        <f>IF(N213="sníž. přenesená",J213,0)</f>
        <v>0</v>
      </c>
      <c r="BI213" s="198">
        <f>IF(N213="nulová",J213,0)</f>
        <v>0</v>
      </c>
      <c r="BJ213" s="18" t="s">
        <v>80</v>
      </c>
      <c r="BK213" s="198">
        <f>ROUND(I213*H213,2)</f>
        <v>0</v>
      </c>
      <c r="BL213" s="18" t="s">
        <v>152</v>
      </c>
      <c r="BM213" s="197" t="s">
        <v>410</v>
      </c>
    </row>
    <row r="214" s="2" customFormat="1">
      <c r="A214" s="39"/>
      <c r="B214" s="40"/>
      <c r="C214" s="41"/>
      <c r="D214" s="199" t="s">
        <v>155</v>
      </c>
      <c r="E214" s="41"/>
      <c r="F214" s="200" t="s">
        <v>411</v>
      </c>
      <c r="G214" s="41"/>
      <c r="H214" s="41"/>
      <c r="I214" s="201"/>
      <c r="J214" s="41"/>
      <c r="K214" s="41"/>
      <c r="L214" s="45"/>
      <c r="M214" s="202"/>
      <c r="N214" s="203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155</v>
      </c>
      <c r="AU214" s="18" t="s">
        <v>73</v>
      </c>
    </row>
    <row r="215" s="2" customFormat="1">
      <c r="A215" s="39"/>
      <c r="B215" s="40"/>
      <c r="C215" s="41"/>
      <c r="D215" s="204" t="s">
        <v>162</v>
      </c>
      <c r="E215" s="41"/>
      <c r="F215" s="205" t="s">
        <v>412</v>
      </c>
      <c r="G215" s="41"/>
      <c r="H215" s="41"/>
      <c r="I215" s="201"/>
      <c r="J215" s="41"/>
      <c r="K215" s="41"/>
      <c r="L215" s="45"/>
      <c r="M215" s="227"/>
      <c r="N215" s="228"/>
      <c r="O215" s="229"/>
      <c r="P215" s="229"/>
      <c r="Q215" s="229"/>
      <c r="R215" s="229"/>
      <c r="S215" s="229"/>
      <c r="T215" s="230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162</v>
      </c>
      <c r="AU215" s="18" t="s">
        <v>73</v>
      </c>
    </row>
    <row r="216" s="2" customFormat="1" ht="6.96" customHeight="1">
      <c r="A216" s="39"/>
      <c r="B216" s="60"/>
      <c r="C216" s="61"/>
      <c r="D216" s="61"/>
      <c r="E216" s="61"/>
      <c r="F216" s="61"/>
      <c r="G216" s="61"/>
      <c r="H216" s="61"/>
      <c r="I216" s="61"/>
      <c r="J216" s="61"/>
      <c r="K216" s="61"/>
      <c r="L216" s="45"/>
      <c r="M216" s="39"/>
      <c r="O216" s="39"/>
      <c r="P216" s="39"/>
      <c r="Q216" s="39"/>
      <c r="R216" s="39"/>
      <c r="S216" s="39"/>
      <c r="T216" s="39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</row>
  </sheetData>
  <sheetProtection sheet="1" autoFilter="0" formatColumns="0" formatRows="0" objects="1" scenarios="1" spinCount="100000" saltValue="KMWM5b/ptcErR3OsCB4D6DWkrBqm0DJuINSpSiLCW4eCjnOalxd6HNY3AyPYRbxIRJstxmcnP4IFZ23TrGdjvg==" hashValue="IxFsW3ELe4SynW7eg6Vh48dNw3/VFwbYBluD0xUZimogB6Ho4aN8wGUb9QZqtG7WiUz7HthntfWtj5oZKkthlg==" algorithmName="SHA-512" password="CC35"/>
  <autoFilter ref="C78:K215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hyperlinks>
    <hyperlink ref="F84" r:id="rId1" display="https://podminky.urs.cz/item/CS_URS_2022_01/183403112"/>
    <hyperlink ref="F87" r:id="rId2" display="https://podminky.urs.cz/item/CS_URS_2022_01/183403151"/>
    <hyperlink ref="F90" r:id="rId3" display="https://podminky.urs.cz/item/CS_URS_2022_01/183403152"/>
    <hyperlink ref="F93" r:id="rId4" display="https://podminky.urs.cz/item/CS_URS_2022_01/181451121"/>
    <hyperlink ref="F100" r:id="rId5" display="https://podminky.urs.cz/item/CS_URS_2022_01/185802113"/>
    <hyperlink ref="F107" r:id="rId6" display="https://podminky.urs.cz/item/CS_URS_2022_01/183101113"/>
    <hyperlink ref="F111" r:id="rId7" display="https://podminky.urs.cz/item/CS_URS_2022_01/183101114"/>
    <hyperlink ref="F115" r:id="rId8" display="https://podminky.urs.cz/item/CS_URS_2022_01/185802114"/>
    <hyperlink ref="F128" r:id="rId9" display="https://podminky.urs.cz/item/CS_URS_2022_01/184102111"/>
    <hyperlink ref="F132" r:id="rId10" display="https://podminky.urs.cz/item/CS_URS_2022_01/184102110"/>
    <hyperlink ref="F173" r:id="rId11" display="https://podminky.urs.cz/item/CS_URS_2022_01/184215112"/>
    <hyperlink ref="F179" r:id="rId12" display="https://podminky.urs.cz/item/CS_URS_2022_01/184813121"/>
    <hyperlink ref="F183" r:id="rId13" display="https://podminky.urs.cz/item/CS_URS_2022_01/184813133"/>
    <hyperlink ref="F187" r:id="rId14" display="https://podminky.urs.cz/item/CS_URS_2022_01/184813134"/>
    <hyperlink ref="F191" r:id="rId15" display="https://podminky.urs.cz/item/CS_URS_2022_01/184911421"/>
    <hyperlink ref="F197" r:id="rId16" display="https://podminky.urs.cz/item/CS_URS_2022_01/185804312"/>
    <hyperlink ref="F201" r:id="rId17" display="https://podminky.urs.cz/item/CS_URS_2022_01/185851121"/>
    <hyperlink ref="F204" r:id="rId18" display="https://podminky.urs.cz/item/CS_URS_2022_01/185851129"/>
    <hyperlink ref="F211" r:id="rId19" display="https://podminky.urs.cz/item/CS_URS_2022_01/348952262"/>
    <hyperlink ref="F215" r:id="rId20" display="https://podminky.urs.cz/item/CS_URS_2022_01/9982313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1"/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126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82</v>
      </c>
    </row>
    <row r="4" s="1" customFormat="1" ht="24.96" customHeight="1">
      <c r="B4" s="21"/>
      <c r="D4" s="141" t="s">
        <v>128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26.25" customHeight="1">
      <c r="B7" s="21"/>
      <c r="E7" s="144" t="str">
        <f>'Rekapitulace stavby'!K6</f>
        <v>Větrolamy TEO 2 a TEO 3, LBK 4b a IP 26, 27, 28 a 33 v k.ú. Vítonice u Znojma</v>
      </c>
      <c r="F7" s="143"/>
      <c r="G7" s="143"/>
      <c r="H7" s="143"/>
      <c r="L7" s="21"/>
    </row>
    <row r="8" s="1" customFormat="1" ht="12" customHeight="1">
      <c r="B8" s="21"/>
      <c r="D8" s="143" t="s">
        <v>129</v>
      </c>
      <c r="L8" s="21"/>
    </row>
    <row r="9" s="2" customFormat="1" ht="16.5" customHeight="1">
      <c r="A9" s="39"/>
      <c r="B9" s="45"/>
      <c r="C9" s="39"/>
      <c r="D9" s="39"/>
      <c r="E9" s="144" t="s">
        <v>716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413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813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22. 4. 2022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30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32</v>
      </c>
      <c r="E22" s="39"/>
      <c r="F22" s="39"/>
      <c r="G22" s="39"/>
      <c r="H22" s="39"/>
      <c r="I22" s="143" t="s">
        <v>26</v>
      </c>
      <c r="J22" s="134" t="s">
        <v>33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34</v>
      </c>
      <c r="F23" s="39"/>
      <c r="G23" s="39"/>
      <c r="H23" s="39"/>
      <c r="I23" s="143" t="s">
        <v>29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36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34</v>
      </c>
      <c r="F26" s="39"/>
      <c r="G26" s="39"/>
      <c r="H26" s="39"/>
      <c r="I26" s="143" t="s">
        <v>29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37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39</v>
      </c>
      <c r="E32" s="39"/>
      <c r="F32" s="39"/>
      <c r="G32" s="39"/>
      <c r="H32" s="39"/>
      <c r="I32" s="39"/>
      <c r="J32" s="154">
        <f>ROUND(J85,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41</v>
      </c>
      <c r="G34" s="39"/>
      <c r="H34" s="39"/>
      <c r="I34" s="155" t="s">
        <v>40</v>
      </c>
      <c r="J34" s="155" t="s">
        <v>42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43</v>
      </c>
      <c r="E35" s="143" t="s">
        <v>44</v>
      </c>
      <c r="F35" s="157">
        <f>ROUND((SUM(BE85:BE116)),  2)</f>
        <v>0</v>
      </c>
      <c r="G35" s="39"/>
      <c r="H35" s="39"/>
      <c r="I35" s="158">
        <v>0.20999999999999999</v>
      </c>
      <c r="J35" s="157">
        <f>ROUND(((SUM(BE85:BE116))*I35),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45</v>
      </c>
      <c r="F36" s="157">
        <f>ROUND((SUM(BF85:BF116)),  2)</f>
        <v>0</v>
      </c>
      <c r="G36" s="39"/>
      <c r="H36" s="39"/>
      <c r="I36" s="158">
        <v>0.14999999999999999</v>
      </c>
      <c r="J36" s="157">
        <f>ROUND(((SUM(BF85:BF116))*I36),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46</v>
      </c>
      <c r="F37" s="157">
        <f>ROUND((SUM(BG85:BG116)),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47</v>
      </c>
      <c r="F38" s="157">
        <f>ROUND((SUM(BH85:BH116)),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48</v>
      </c>
      <c r="F39" s="157">
        <f>ROUND((SUM(BI85:BI116)),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49</v>
      </c>
      <c r="E41" s="161"/>
      <c r="F41" s="161"/>
      <c r="G41" s="162" t="s">
        <v>50</v>
      </c>
      <c r="H41" s="163" t="s">
        <v>51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131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26.25" customHeight="1">
      <c r="A50" s="39"/>
      <c r="B50" s="40"/>
      <c r="C50" s="41"/>
      <c r="D50" s="41"/>
      <c r="E50" s="170" t="str">
        <f>E7</f>
        <v>Větrolamy TEO 2 a TEO 3, LBK 4b a IP 26, 27, 28 a 33 v k.ú. Vítonice u Znojma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129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716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413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SO-043 - 3. rok pěstební péče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Vítonice u Znojma</v>
      </c>
      <c r="G56" s="41"/>
      <c r="H56" s="41"/>
      <c r="I56" s="33" t="s">
        <v>23</v>
      </c>
      <c r="J56" s="73" t="str">
        <f>IF(J14="","",J14)</f>
        <v>22. 4. 2022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25</v>
      </c>
      <c r="D58" s="41"/>
      <c r="E58" s="41"/>
      <c r="F58" s="28" t="str">
        <f>E17</f>
        <v>ČR-Státní pozemkový úřad</v>
      </c>
      <c r="G58" s="41"/>
      <c r="H58" s="41"/>
      <c r="I58" s="33" t="s">
        <v>32</v>
      </c>
      <c r="J58" s="37" t="str">
        <f>E23</f>
        <v>AGROPROJEKT PSO s.r.o.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5.65" customHeight="1">
      <c r="A59" s="39"/>
      <c r="B59" s="40"/>
      <c r="C59" s="33" t="s">
        <v>30</v>
      </c>
      <c r="D59" s="41"/>
      <c r="E59" s="41"/>
      <c r="F59" s="28" t="str">
        <f>IF(E20="","",E20)</f>
        <v>Vyplň údaj</v>
      </c>
      <c r="G59" s="41"/>
      <c r="H59" s="41"/>
      <c r="I59" s="33" t="s">
        <v>36</v>
      </c>
      <c r="J59" s="37" t="str">
        <f>E26</f>
        <v>AGROPROJEKT PSO s.r.o.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132</v>
      </c>
      <c r="D61" s="172"/>
      <c r="E61" s="172"/>
      <c r="F61" s="172"/>
      <c r="G61" s="172"/>
      <c r="H61" s="172"/>
      <c r="I61" s="172"/>
      <c r="J61" s="173" t="s">
        <v>133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71</v>
      </c>
      <c r="D63" s="41"/>
      <c r="E63" s="41"/>
      <c r="F63" s="41"/>
      <c r="G63" s="41"/>
      <c r="H63" s="41"/>
      <c r="I63" s="41"/>
      <c r="J63" s="103">
        <f>J85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134</v>
      </c>
    </row>
    <row r="64" s="2" customFormat="1" ht="21.84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4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6.96" customHeight="1">
      <c r="A65" s="39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14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9" s="2" customFormat="1" ht="6.96" customHeight="1">
      <c r="A69" s="39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4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4.96" customHeight="1">
      <c r="A70" s="39"/>
      <c r="B70" s="40"/>
      <c r="C70" s="24" t="s">
        <v>135</v>
      </c>
      <c r="D70" s="41"/>
      <c r="E70" s="41"/>
      <c r="F70" s="41"/>
      <c r="G70" s="41"/>
      <c r="H70" s="41"/>
      <c r="I70" s="41"/>
      <c r="J70" s="41"/>
      <c r="K70" s="41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16</v>
      </c>
      <c r="D72" s="41"/>
      <c r="E72" s="41"/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6.25" customHeight="1">
      <c r="A73" s="39"/>
      <c r="B73" s="40"/>
      <c r="C73" s="41"/>
      <c r="D73" s="41"/>
      <c r="E73" s="170" t="str">
        <f>E7</f>
        <v>Větrolamy TEO 2 a TEO 3, LBK 4b a IP 26, 27, 28 a 33 v k.ú. Vítonice u Znojma</v>
      </c>
      <c r="F73" s="33"/>
      <c r="G73" s="33"/>
      <c r="H73" s="33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1" customFormat="1" ht="12" customHeight="1">
      <c r="B74" s="22"/>
      <c r="C74" s="33" t="s">
        <v>129</v>
      </c>
      <c r="D74" s="23"/>
      <c r="E74" s="23"/>
      <c r="F74" s="23"/>
      <c r="G74" s="23"/>
      <c r="H74" s="23"/>
      <c r="I74" s="23"/>
      <c r="J74" s="23"/>
      <c r="K74" s="23"/>
      <c r="L74" s="21"/>
    </row>
    <row r="75" s="2" customFormat="1" ht="16.5" customHeight="1">
      <c r="A75" s="39"/>
      <c r="B75" s="40"/>
      <c r="C75" s="41"/>
      <c r="D75" s="41"/>
      <c r="E75" s="170" t="s">
        <v>716</v>
      </c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413</v>
      </c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70" t="str">
        <f>E11</f>
        <v>SO-043 - 3. rok pěstební péče</v>
      </c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21</v>
      </c>
      <c r="D79" s="41"/>
      <c r="E79" s="41"/>
      <c r="F79" s="28" t="str">
        <f>F14</f>
        <v>Vítonice u Znojma</v>
      </c>
      <c r="G79" s="41"/>
      <c r="H79" s="41"/>
      <c r="I79" s="33" t="s">
        <v>23</v>
      </c>
      <c r="J79" s="73" t="str">
        <f>IF(J14="","",J14)</f>
        <v>22. 4. 2022</v>
      </c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25.65" customHeight="1">
      <c r="A81" s="39"/>
      <c r="B81" s="40"/>
      <c r="C81" s="33" t="s">
        <v>25</v>
      </c>
      <c r="D81" s="41"/>
      <c r="E81" s="41"/>
      <c r="F81" s="28" t="str">
        <f>E17</f>
        <v>ČR-Státní pozemkový úřad</v>
      </c>
      <c r="G81" s="41"/>
      <c r="H81" s="41"/>
      <c r="I81" s="33" t="s">
        <v>32</v>
      </c>
      <c r="J81" s="37" t="str">
        <f>E23</f>
        <v>AGROPROJEKT PSO s.r.o.</v>
      </c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5.65" customHeight="1">
      <c r="A82" s="39"/>
      <c r="B82" s="40"/>
      <c r="C82" s="33" t="s">
        <v>30</v>
      </c>
      <c r="D82" s="41"/>
      <c r="E82" s="41"/>
      <c r="F82" s="28" t="str">
        <f>IF(E20="","",E20)</f>
        <v>Vyplň údaj</v>
      </c>
      <c r="G82" s="41"/>
      <c r="H82" s="41"/>
      <c r="I82" s="33" t="s">
        <v>36</v>
      </c>
      <c r="J82" s="37" t="str">
        <f>E26</f>
        <v>AGROPROJEKT PSO s.r.o.</v>
      </c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0.32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9" customFormat="1" ht="29.28" customHeight="1">
      <c r="A84" s="175"/>
      <c r="B84" s="176"/>
      <c r="C84" s="177" t="s">
        <v>136</v>
      </c>
      <c r="D84" s="178" t="s">
        <v>58</v>
      </c>
      <c r="E84" s="178" t="s">
        <v>54</v>
      </c>
      <c r="F84" s="178" t="s">
        <v>55</v>
      </c>
      <c r="G84" s="178" t="s">
        <v>137</v>
      </c>
      <c r="H84" s="178" t="s">
        <v>138</v>
      </c>
      <c r="I84" s="178" t="s">
        <v>139</v>
      </c>
      <c r="J84" s="178" t="s">
        <v>133</v>
      </c>
      <c r="K84" s="179" t="s">
        <v>140</v>
      </c>
      <c r="L84" s="180"/>
      <c r="M84" s="93" t="s">
        <v>19</v>
      </c>
      <c r="N84" s="94" t="s">
        <v>43</v>
      </c>
      <c r="O84" s="94" t="s">
        <v>141</v>
      </c>
      <c r="P84" s="94" t="s">
        <v>142</v>
      </c>
      <c r="Q84" s="94" t="s">
        <v>143</v>
      </c>
      <c r="R84" s="94" t="s">
        <v>144</v>
      </c>
      <c r="S84" s="94" t="s">
        <v>145</v>
      </c>
      <c r="T84" s="95" t="s">
        <v>146</v>
      </c>
      <c r="U84" s="175"/>
      <c r="V84" s="175"/>
      <c r="W84" s="175"/>
      <c r="X84" s="175"/>
      <c r="Y84" s="175"/>
      <c r="Z84" s="175"/>
      <c r="AA84" s="175"/>
      <c r="AB84" s="175"/>
      <c r="AC84" s="175"/>
      <c r="AD84" s="175"/>
      <c r="AE84" s="175"/>
    </row>
    <row r="85" s="2" customFormat="1" ht="22.8" customHeight="1">
      <c r="A85" s="39"/>
      <c r="B85" s="40"/>
      <c r="C85" s="100" t="s">
        <v>147</v>
      </c>
      <c r="D85" s="41"/>
      <c r="E85" s="41"/>
      <c r="F85" s="41"/>
      <c r="G85" s="41"/>
      <c r="H85" s="41"/>
      <c r="I85" s="41"/>
      <c r="J85" s="181">
        <f>BK85</f>
        <v>0</v>
      </c>
      <c r="K85" s="41"/>
      <c r="L85" s="45"/>
      <c r="M85" s="96"/>
      <c r="N85" s="182"/>
      <c r="O85" s="97"/>
      <c r="P85" s="183">
        <f>SUM(P86:P116)</f>
        <v>0</v>
      </c>
      <c r="Q85" s="97"/>
      <c r="R85" s="183">
        <f>SUM(R86:R116)</f>
        <v>0.0063800000000000003</v>
      </c>
      <c r="S85" s="97"/>
      <c r="T85" s="184">
        <f>SUM(T86:T116)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72</v>
      </c>
      <c r="AU85" s="18" t="s">
        <v>134</v>
      </c>
      <c r="BK85" s="185">
        <f>SUM(BK86:BK116)</f>
        <v>0</v>
      </c>
    </row>
    <row r="86" s="2" customFormat="1" ht="24.15" customHeight="1">
      <c r="A86" s="39"/>
      <c r="B86" s="40"/>
      <c r="C86" s="186" t="s">
        <v>80</v>
      </c>
      <c r="D86" s="186" t="s">
        <v>148</v>
      </c>
      <c r="E86" s="187" t="s">
        <v>415</v>
      </c>
      <c r="F86" s="188" t="s">
        <v>416</v>
      </c>
      <c r="G86" s="189" t="s">
        <v>417</v>
      </c>
      <c r="H86" s="190">
        <v>0.26000000000000001</v>
      </c>
      <c r="I86" s="191"/>
      <c r="J86" s="192">
        <f>ROUND(I86*H86,2)</f>
        <v>0</v>
      </c>
      <c r="K86" s="188" t="s">
        <v>159</v>
      </c>
      <c r="L86" s="45"/>
      <c r="M86" s="193" t="s">
        <v>19</v>
      </c>
      <c r="N86" s="194" t="s">
        <v>44</v>
      </c>
      <c r="O86" s="85"/>
      <c r="P86" s="195">
        <f>O86*H86</f>
        <v>0</v>
      </c>
      <c r="Q86" s="195">
        <v>0</v>
      </c>
      <c r="R86" s="195">
        <f>Q86*H86</f>
        <v>0</v>
      </c>
      <c r="S86" s="195">
        <v>0</v>
      </c>
      <c r="T86" s="196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197" t="s">
        <v>152</v>
      </c>
      <c r="AT86" s="197" t="s">
        <v>148</v>
      </c>
      <c r="AU86" s="197" t="s">
        <v>73</v>
      </c>
      <c r="AY86" s="18" t="s">
        <v>153</v>
      </c>
      <c r="BE86" s="198">
        <f>IF(N86="základní",J86,0)</f>
        <v>0</v>
      </c>
      <c r="BF86" s="198">
        <f>IF(N86="snížená",J86,0)</f>
        <v>0</v>
      </c>
      <c r="BG86" s="198">
        <f>IF(N86="zákl. přenesená",J86,0)</f>
        <v>0</v>
      </c>
      <c r="BH86" s="198">
        <f>IF(N86="sníž. přenesená",J86,0)</f>
        <v>0</v>
      </c>
      <c r="BI86" s="198">
        <f>IF(N86="nulová",J86,0)</f>
        <v>0</v>
      </c>
      <c r="BJ86" s="18" t="s">
        <v>80</v>
      </c>
      <c r="BK86" s="198">
        <f>ROUND(I86*H86,2)</f>
        <v>0</v>
      </c>
      <c r="BL86" s="18" t="s">
        <v>152</v>
      </c>
      <c r="BM86" s="197" t="s">
        <v>814</v>
      </c>
    </row>
    <row r="87" s="2" customFormat="1">
      <c r="A87" s="39"/>
      <c r="B87" s="40"/>
      <c r="C87" s="41"/>
      <c r="D87" s="199" t="s">
        <v>155</v>
      </c>
      <c r="E87" s="41"/>
      <c r="F87" s="200" t="s">
        <v>419</v>
      </c>
      <c r="G87" s="41"/>
      <c r="H87" s="41"/>
      <c r="I87" s="201"/>
      <c r="J87" s="41"/>
      <c r="K87" s="41"/>
      <c r="L87" s="45"/>
      <c r="M87" s="202"/>
      <c r="N87" s="203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155</v>
      </c>
      <c r="AU87" s="18" t="s">
        <v>73</v>
      </c>
    </row>
    <row r="88" s="2" customFormat="1">
      <c r="A88" s="39"/>
      <c r="B88" s="40"/>
      <c r="C88" s="41"/>
      <c r="D88" s="204" t="s">
        <v>162</v>
      </c>
      <c r="E88" s="41"/>
      <c r="F88" s="205" t="s">
        <v>420</v>
      </c>
      <c r="G88" s="41"/>
      <c r="H88" s="41"/>
      <c r="I88" s="201"/>
      <c r="J88" s="41"/>
      <c r="K88" s="41"/>
      <c r="L88" s="45"/>
      <c r="M88" s="202"/>
      <c r="N88" s="203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162</v>
      </c>
      <c r="AU88" s="18" t="s">
        <v>73</v>
      </c>
    </row>
    <row r="89" s="10" customFormat="1">
      <c r="A89" s="10"/>
      <c r="B89" s="206"/>
      <c r="C89" s="207"/>
      <c r="D89" s="199" t="s">
        <v>181</v>
      </c>
      <c r="E89" s="208" t="s">
        <v>19</v>
      </c>
      <c r="F89" s="209" t="s">
        <v>803</v>
      </c>
      <c r="G89" s="207"/>
      <c r="H89" s="210">
        <v>0.26000000000000001</v>
      </c>
      <c r="I89" s="211"/>
      <c r="J89" s="207"/>
      <c r="K89" s="207"/>
      <c r="L89" s="212"/>
      <c r="M89" s="213"/>
      <c r="N89" s="214"/>
      <c r="O89" s="214"/>
      <c r="P89" s="214"/>
      <c r="Q89" s="214"/>
      <c r="R89" s="214"/>
      <c r="S89" s="214"/>
      <c r="T89" s="215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T89" s="216" t="s">
        <v>181</v>
      </c>
      <c r="AU89" s="216" t="s">
        <v>73</v>
      </c>
      <c r="AV89" s="10" t="s">
        <v>82</v>
      </c>
      <c r="AW89" s="10" t="s">
        <v>35</v>
      </c>
      <c r="AX89" s="10" t="s">
        <v>80</v>
      </c>
      <c r="AY89" s="216" t="s">
        <v>153</v>
      </c>
    </row>
    <row r="90" s="2" customFormat="1" ht="24.15" customHeight="1">
      <c r="A90" s="39"/>
      <c r="B90" s="40"/>
      <c r="C90" s="186" t="s">
        <v>82</v>
      </c>
      <c r="D90" s="186" t="s">
        <v>148</v>
      </c>
      <c r="E90" s="187" t="s">
        <v>779</v>
      </c>
      <c r="F90" s="188" t="s">
        <v>780</v>
      </c>
      <c r="G90" s="189" t="s">
        <v>151</v>
      </c>
      <c r="H90" s="190">
        <v>83452</v>
      </c>
      <c r="I90" s="191"/>
      <c r="J90" s="192">
        <f>ROUND(I90*H90,2)</f>
        <v>0</v>
      </c>
      <c r="K90" s="188" t="s">
        <v>159</v>
      </c>
      <c r="L90" s="45"/>
      <c r="M90" s="193" t="s">
        <v>19</v>
      </c>
      <c r="N90" s="194" t="s">
        <v>44</v>
      </c>
      <c r="O90" s="85"/>
      <c r="P90" s="195">
        <f>O90*H90</f>
        <v>0</v>
      </c>
      <c r="Q90" s="195">
        <v>0</v>
      </c>
      <c r="R90" s="195">
        <f>Q90*H90</f>
        <v>0</v>
      </c>
      <c r="S90" s="195">
        <v>0</v>
      </c>
      <c r="T90" s="196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197" t="s">
        <v>152</v>
      </c>
      <c r="AT90" s="197" t="s">
        <v>148</v>
      </c>
      <c r="AU90" s="197" t="s">
        <v>73</v>
      </c>
      <c r="AY90" s="18" t="s">
        <v>153</v>
      </c>
      <c r="BE90" s="198">
        <f>IF(N90="základní",J90,0)</f>
        <v>0</v>
      </c>
      <c r="BF90" s="198">
        <f>IF(N90="snížená",J90,0)</f>
        <v>0</v>
      </c>
      <c r="BG90" s="198">
        <f>IF(N90="zákl. přenesená",J90,0)</f>
        <v>0</v>
      </c>
      <c r="BH90" s="198">
        <f>IF(N90="sníž. přenesená",J90,0)</f>
        <v>0</v>
      </c>
      <c r="BI90" s="198">
        <f>IF(N90="nulová",J90,0)</f>
        <v>0</v>
      </c>
      <c r="BJ90" s="18" t="s">
        <v>80</v>
      </c>
      <c r="BK90" s="198">
        <f>ROUND(I90*H90,2)</f>
        <v>0</v>
      </c>
      <c r="BL90" s="18" t="s">
        <v>152</v>
      </c>
      <c r="BM90" s="197" t="s">
        <v>815</v>
      </c>
    </row>
    <row r="91" s="2" customFormat="1">
      <c r="A91" s="39"/>
      <c r="B91" s="40"/>
      <c r="C91" s="41"/>
      <c r="D91" s="199" t="s">
        <v>155</v>
      </c>
      <c r="E91" s="41"/>
      <c r="F91" s="200" t="s">
        <v>782</v>
      </c>
      <c r="G91" s="41"/>
      <c r="H91" s="41"/>
      <c r="I91" s="201"/>
      <c r="J91" s="41"/>
      <c r="K91" s="41"/>
      <c r="L91" s="45"/>
      <c r="M91" s="202"/>
      <c r="N91" s="203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155</v>
      </c>
      <c r="AU91" s="18" t="s">
        <v>73</v>
      </c>
    </row>
    <row r="92" s="2" customFormat="1">
      <c r="A92" s="39"/>
      <c r="B92" s="40"/>
      <c r="C92" s="41"/>
      <c r="D92" s="204" t="s">
        <v>162</v>
      </c>
      <c r="E92" s="41"/>
      <c r="F92" s="205" t="s">
        <v>783</v>
      </c>
      <c r="G92" s="41"/>
      <c r="H92" s="41"/>
      <c r="I92" s="201"/>
      <c r="J92" s="41"/>
      <c r="K92" s="41"/>
      <c r="L92" s="45"/>
      <c r="M92" s="202"/>
      <c r="N92" s="203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162</v>
      </c>
      <c r="AU92" s="18" t="s">
        <v>73</v>
      </c>
    </row>
    <row r="93" s="10" customFormat="1">
      <c r="A93" s="10"/>
      <c r="B93" s="206"/>
      <c r="C93" s="207"/>
      <c r="D93" s="199" t="s">
        <v>181</v>
      </c>
      <c r="E93" s="208" t="s">
        <v>19</v>
      </c>
      <c r="F93" s="209" t="s">
        <v>784</v>
      </c>
      <c r="G93" s="207"/>
      <c r="H93" s="210">
        <v>83452</v>
      </c>
      <c r="I93" s="211"/>
      <c r="J93" s="207"/>
      <c r="K93" s="207"/>
      <c r="L93" s="212"/>
      <c r="M93" s="213"/>
      <c r="N93" s="214"/>
      <c r="O93" s="214"/>
      <c r="P93" s="214"/>
      <c r="Q93" s="214"/>
      <c r="R93" s="214"/>
      <c r="S93" s="214"/>
      <c r="T93" s="215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T93" s="216" t="s">
        <v>181</v>
      </c>
      <c r="AU93" s="216" t="s">
        <v>73</v>
      </c>
      <c r="AV93" s="10" t="s">
        <v>82</v>
      </c>
      <c r="AW93" s="10" t="s">
        <v>35</v>
      </c>
      <c r="AX93" s="10" t="s">
        <v>80</v>
      </c>
      <c r="AY93" s="216" t="s">
        <v>153</v>
      </c>
    </row>
    <row r="94" s="2" customFormat="1" ht="16.5" customHeight="1">
      <c r="A94" s="39"/>
      <c r="B94" s="40"/>
      <c r="C94" s="186" t="s">
        <v>164</v>
      </c>
      <c r="D94" s="186" t="s">
        <v>148</v>
      </c>
      <c r="E94" s="187" t="s">
        <v>785</v>
      </c>
      <c r="F94" s="188" t="s">
        <v>786</v>
      </c>
      <c r="G94" s="189" t="s">
        <v>194</v>
      </c>
      <c r="H94" s="190">
        <v>8.3450000000000006</v>
      </c>
      <c r="I94" s="191"/>
      <c r="J94" s="192">
        <f>ROUND(I94*H94,2)</f>
        <v>0</v>
      </c>
      <c r="K94" s="188" t="s">
        <v>19</v>
      </c>
      <c r="L94" s="45"/>
      <c r="M94" s="193" t="s">
        <v>19</v>
      </c>
      <c r="N94" s="194" t="s">
        <v>44</v>
      </c>
      <c r="O94" s="85"/>
      <c r="P94" s="195">
        <f>O94*H94</f>
        <v>0</v>
      </c>
      <c r="Q94" s="195">
        <v>0</v>
      </c>
      <c r="R94" s="195">
        <f>Q94*H94</f>
        <v>0</v>
      </c>
      <c r="S94" s="195">
        <v>0</v>
      </c>
      <c r="T94" s="196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197" t="s">
        <v>152</v>
      </c>
      <c r="AT94" s="197" t="s">
        <v>148</v>
      </c>
      <c r="AU94" s="197" t="s">
        <v>73</v>
      </c>
      <c r="AY94" s="18" t="s">
        <v>153</v>
      </c>
      <c r="BE94" s="198">
        <f>IF(N94="základní",J94,0)</f>
        <v>0</v>
      </c>
      <c r="BF94" s="198">
        <f>IF(N94="snížená",J94,0)</f>
        <v>0</v>
      </c>
      <c r="BG94" s="198">
        <f>IF(N94="zákl. přenesená",J94,0)</f>
        <v>0</v>
      </c>
      <c r="BH94" s="198">
        <f>IF(N94="sníž. přenesená",J94,0)</f>
        <v>0</v>
      </c>
      <c r="BI94" s="198">
        <f>IF(N94="nulová",J94,0)</f>
        <v>0</v>
      </c>
      <c r="BJ94" s="18" t="s">
        <v>80</v>
      </c>
      <c r="BK94" s="198">
        <f>ROUND(I94*H94,2)</f>
        <v>0</v>
      </c>
      <c r="BL94" s="18" t="s">
        <v>152</v>
      </c>
      <c r="BM94" s="197" t="s">
        <v>816</v>
      </c>
    </row>
    <row r="95" s="2" customFormat="1">
      <c r="A95" s="39"/>
      <c r="B95" s="40"/>
      <c r="C95" s="41"/>
      <c r="D95" s="199" t="s">
        <v>155</v>
      </c>
      <c r="E95" s="41"/>
      <c r="F95" s="200" t="s">
        <v>786</v>
      </c>
      <c r="G95" s="41"/>
      <c r="H95" s="41"/>
      <c r="I95" s="201"/>
      <c r="J95" s="41"/>
      <c r="K95" s="41"/>
      <c r="L95" s="45"/>
      <c r="M95" s="202"/>
      <c r="N95" s="203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155</v>
      </c>
      <c r="AU95" s="18" t="s">
        <v>73</v>
      </c>
    </row>
    <row r="96" s="10" customFormat="1">
      <c r="A96" s="10"/>
      <c r="B96" s="206"/>
      <c r="C96" s="207"/>
      <c r="D96" s="199" t="s">
        <v>181</v>
      </c>
      <c r="E96" s="208" t="s">
        <v>19</v>
      </c>
      <c r="F96" s="209" t="s">
        <v>788</v>
      </c>
      <c r="G96" s="207"/>
      <c r="H96" s="210">
        <v>8.3450000000000006</v>
      </c>
      <c r="I96" s="211"/>
      <c r="J96" s="207"/>
      <c r="K96" s="207"/>
      <c r="L96" s="212"/>
      <c r="M96" s="213"/>
      <c r="N96" s="214"/>
      <c r="O96" s="214"/>
      <c r="P96" s="214"/>
      <c r="Q96" s="214"/>
      <c r="R96" s="214"/>
      <c r="S96" s="214"/>
      <c r="T96" s="215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T96" s="216" t="s">
        <v>181</v>
      </c>
      <c r="AU96" s="216" t="s">
        <v>73</v>
      </c>
      <c r="AV96" s="10" t="s">
        <v>82</v>
      </c>
      <c r="AW96" s="10" t="s">
        <v>35</v>
      </c>
      <c r="AX96" s="10" t="s">
        <v>73</v>
      </c>
      <c r="AY96" s="216" t="s">
        <v>153</v>
      </c>
    </row>
    <row r="97" s="15" customFormat="1">
      <c r="A97" s="15"/>
      <c r="B97" s="271"/>
      <c r="C97" s="272"/>
      <c r="D97" s="199" t="s">
        <v>181</v>
      </c>
      <c r="E97" s="273" t="s">
        <v>19</v>
      </c>
      <c r="F97" s="274" t="s">
        <v>789</v>
      </c>
      <c r="G97" s="272"/>
      <c r="H97" s="275">
        <v>8.3450000000000006</v>
      </c>
      <c r="I97" s="276"/>
      <c r="J97" s="272"/>
      <c r="K97" s="272"/>
      <c r="L97" s="277"/>
      <c r="M97" s="278"/>
      <c r="N97" s="279"/>
      <c r="O97" s="279"/>
      <c r="P97" s="279"/>
      <c r="Q97" s="279"/>
      <c r="R97" s="279"/>
      <c r="S97" s="279"/>
      <c r="T97" s="280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T97" s="281" t="s">
        <v>181</v>
      </c>
      <c r="AU97" s="281" t="s">
        <v>73</v>
      </c>
      <c r="AV97" s="15" t="s">
        <v>152</v>
      </c>
      <c r="AW97" s="15" t="s">
        <v>35</v>
      </c>
      <c r="AX97" s="15" t="s">
        <v>80</v>
      </c>
      <c r="AY97" s="281" t="s">
        <v>153</v>
      </c>
    </row>
    <row r="98" s="2" customFormat="1" ht="16.5" customHeight="1">
      <c r="A98" s="39"/>
      <c r="B98" s="40"/>
      <c r="C98" s="186" t="s">
        <v>175</v>
      </c>
      <c r="D98" s="186" t="s">
        <v>148</v>
      </c>
      <c r="E98" s="187" t="s">
        <v>428</v>
      </c>
      <c r="F98" s="188" t="s">
        <v>429</v>
      </c>
      <c r="G98" s="189" t="s">
        <v>207</v>
      </c>
      <c r="H98" s="190">
        <v>319</v>
      </c>
      <c r="I98" s="191"/>
      <c r="J98" s="192">
        <f>ROUND(I98*H98,2)</f>
        <v>0</v>
      </c>
      <c r="K98" s="188" t="s">
        <v>159</v>
      </c>
      <c r="L98" s="45"/>
      <c r="M98" s="193" t="s">
        <v>19</v>
      </c>
      <c r="N98" s="194" t="s">
        <v>44</v>
      </c>
      <c r="O98" s="85"/>
      <c r="P98" s="195">
        <f>O98*H98</f>
        <v>0</v>
      </c>
      <c r="Q98" s="195">
        <v>2.0000000000000002E-05</v>
      </c>
      <c r="R98" s="195">
        <f>Q98*H98</f>
        <v>0.0063800000000000003</v>
      </c>
      <c r="S98" s="195">
        <v>0</v>
      </c>
      <c r="T98" s="196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197" t="s">
        <v>152</v>
      </c>
      <c r="AT98" s="197" t="s">
        <v>148</v>
      </c>
      <c r="AU98" s="197" t="s">
        <v>73</v>
      </c>
      <c r="AY98" s="18" t="s">
        <v>153</v>
      </c>
      <c r="BE98" s="198">
        <f>IF(N98="základní",J98,0)</f>
        <v>0</v>
      </c>
      <c r="BF98" s="198">
        <f>IF(N98="snížená",J98,0)</f>
        <v>0</v>
      </c>
      <c r="BG98" s="198">
        <f>IF(N98="zákl. přenesená",J98,0)</f>
        <v>0</v>
      </c>
      <c r="BH98" s="198">
        <f>IF(N98="sníž. přenesená",J98,0)</f>
        <v>0</v>
      </c>
      <c r="BI98" s="198">
        <f>IF(N98="nulová",J98,0)</f>
        <v>0</v>
      </c>
      <c r="BJ98" s="18" t="s">
        <v>80</v>
      </c>
      <c r="BK98" s="198">
        <f>ROUND(I98*H98,2)</f>
        <v>0</v>
      </c>
      <c r="BL98" s="18" t="s">
        <v>152</v>
      </c>
      <c r="BM98" s="197" t="s">
        <v>817</v>
      </c>
    </row>
    <row r="99" s="2" customFormat="1">
      <c r="A99" s="39"/>
      <c r="B99" s="40"/>
      <c r="C99" s="41"/>
      <c r="D99" s="199" t="s">
        <v>155</v>
      </c>
      <c r="E99" s="41"/>
      <c r="F99" s="200" t="s">
        <v>431</v>
      </c>
      <c r="G99" s="41"/>
      <c r="H99" s="41"/>
      <c r="I99" s="201"/>
      <c r="J99" s="41"/>
      <c r="K99" s="41"/>
      <c r="L99" s="45"/>
      <c r="M99" s="202"/>
      <c r="N99" s="203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155</v>
      </c>
      <c r="AU99" s="18" t="s">
        <v>73</v>
      </c>
    </row>
    <row r="100" s="2" customFormat="1">
      <c r="A100" s="39"/>
      <c r="B100" s="40"/>
      <c r="C100" s="41"/>
      <c r="D100" s="204" t="s">
        <v>162</v>
      </c>
      <c r="E100" s="41"/>
      <c r="F100" s="205" t="s">
        <v>432</v>
      </c>
      <c r="G100" s="41"/>
      <c r="H100" s="41"/>
      <c r="I100" s="201"/>
      <c r="J100" s="41"/>
      <c r="K100" s="41"/>
      <c r="L100" s="45"/>
      <c r="M100" s="202"/>
      <c r="N100" s="203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162</v>
      </c>
      <c r="AU100" s="18" t="s">
        <v>73</v>
      </c>
    </row>
    <row r="101" s="10" customFormat="1">
      <c r="A101" s="10"/>
      <c r="B101" s="206"/>
      <c r="C101" s="207"/>
      <c r="D101" s="199" t="s">
        <v>181</v>
      </c>
      <c r="E101" s="208" t="s">
        <v>19</v>
      </c>
      <c r="F101" s="209" t="s">
        <v>793</v>
      </c>
      <c r="G101" s="207"/>
      <c r="H101" s="210">
        <v>319</v>
      </c>
      <c r="I101" s="211"/>
      <c r="J101" s="207"/>
      <c r="K101" s="207"/>
      <c r="L101" s="212"/>
      <c r="M101" s="213"/>
      <c r="N101" s="214"/>
      <c r="O101" s="214"/>
      <c r="P101" s="214"/>
      <c r="Q101" s="214"/>
      <c r="R101" s="214"/>
      <c r="S101" s="214"/>
      <c r="T101" s="215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T101" s="216" t="s">
        <v>181</v>
      </c>
      <c r="AU101" s="216" t="s">
        <v>73</v>
      </c>
      <c r="AV101" s="10" t="s">
        <v>82</v>
      </c>
      <c r="AW101" s="10" t="s">
        <v>35</v>
      </c>
      <c r="AX101" s="10" t="s">
        <v>80</v>
      </c>
      <c r="AY101" s="216" t="s">
        <v>153</v>
      </c>
    </row>
    <row r="102" s="2" customFormat="1" ht="24.15" customHeight="1">
      <c r="A102" s="39"/>
      <c r="B102" s="40"/>
      <c r="C102" s="186" t="s">
        <v>183</v>
      </c>
      <c r="D102" s="186" t="s">
        <v>148</v>
      </c>
      <c r="E102" s="187" t="s">
        <v>434</v>
      </c>
      <c r="F102" s="188" t="s">
        <v>435</v>
      </c>
      <c r="G102" s="189" t="s">
        <v>207</v>
      </c>
      <c r="H102" s="190">
        <v>319</v>
      </c>
      <c r="I102" s="191"/>
      <c r="J102" s="192">
        <f>ROUND(I102*H102,2)</f>
        <v>0</v>
      </c>
      <c r="K102" s="188" t="s">
        <v>159</v>
      </c>
      <c r="L102" s="45"/>
      <c r="M102" s="193" t="s">
        <v>19</v>
      </c>
      <c r="N102" s="194" t="s">
        <v>44</v>
      </c>
      <c r="O102" s="85"/>
      <c r="P102" s="195">
        <f>O102*H102</f>
        <v>0</v>
      </c>
      <c r="Q102" s="195">
        <v>0</v>
      </c>
      <c r="R102" s="195">
        <f>Q102*H102</f>
        <v>0</v>
      </c>
      <c r="S102" s="195">
        <v>0</v>
      </c>
      <c r="T102" s="196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197" t="s">
        <v>152</v>
      </c>
      <c r="AT102" s="197" t="s">
        <v>148</v>
      </c>
      <c r="AU102" s="197" t="s">
        <v>73</v>
      </c>
      <c r="AY102" s="18" t="s">
        <v>153</v>
      </c>
      <c r="BE102" s="198">
        <f>IF(N102="základní",J102,0)</f>
        <v>0</v>
      </c>
      <c r="BF102" s="198">
        <f>IF(N102="snížená",J102,0)</f>
        <v>0</v>
      </c>
      <c r="BG102" s="198">
        <f>IF(N102="zákl. přenesená",J102,0)</f>
        <v>0</v>
      </c>
      <c r="BH102" s="198">
        <f>IF(N102="sníž. přenesená",J102,0)</f>
        <v>0</v>
      </c>
      <c r="BI102" s="198">
        <f>IF(N102="nulová",J102,0)</f>
        <v>0</v>
      </c>
      <c r="BJ102" s="18" t="s">
        <v>80</v>
      </c>
      <c r="BK102" s="198">
        <f>ROUND(I102*H102,2)</f>
        <v>0</v>
      </c>
      <c r="BL102" s="18" t="s">
        <v>152</v>
      </c>
      <c r="BM102" s="197" t="s">
        <v>818</v>
      </c>
    </row>
    <row r="103" s="2" customFormat="1">
      <c r="A103" s="39"/>
      <c r="B103" s="40"/>
      <c r="C103" s="41"/>
      <c r="D103" s="199" t="s">
        <v>155</v>
      </c>
      <c r="E103" s="41"/>
      <c r="F103" s="200" t="s">
        <v>437</v>
      </c>
      <c r="G103" s="41"/>
      <c r="H103" s="41"/>
      <c r="I103" s="201"/>
      <c r="J103" s="41"/>
      <c r="K103" s="41"/>
      <c r="L103" s="45"/>
      <c r="M103" s="202"/>
      <c r="N103" s="203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155</v>
      </c>
      <c r="AU103" s="18" t="s">
        <v>73</v>
      </c>
    </row>
    <row r="104" s="2" customFormat="1">
      <c r="A104" s="39"/>
      <c r="B104" s="40"/>
      <c r="C104" s="41"/>
      <c r="D104" s="204" t="s">
        <v>162</v>
      </c>
      <c r="E104" s="41"/>
      <c r="F104" s="205" t="s">
        <v>438</v>
      </c>
      <c r="G104" s="41"/>
      <c r="H104" s="41"/>
      <c r="I104" s="201"/>
      <c r="J104" s="41"/>
      <c r="K104" s="41"/>
      <c r="L104" s="45"/>
      <c r="M104" s="202"/>
      <c r="N104" s="203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162</v>
      </c>
      <c r="AU104" s="18" t="s">
        <v>73</v>
      </c>
    </row>
    <row r="105" s="10" customFormat="1">
      <c r="A105" s="10"/>
      <c r="B105" s="206"/>
      <c r="C105" s="207"/>
      <c r="D105" s="199" t="s">
        <v>181</v>
      </c>
      <c r="E105" s="208" t="s">
        <v>19</v>
      </c>
      <c r="F105" s="209" t="s">
        <v>795</v>
      </c>
      <c r="G105" s="207"/>
      <c r="H105" s="210">
        <v>319</v>
      </c>
      <c r="I105" s="211"/>
      <c r="J105" s="207"/>
      <c r="K105" s="207"/>
      <c r="L105" s="212"/>
      <c r="M105" s="213"/>
      <c r="N105" s="214"/>
      <c r="O105" s="214"/>
      <c r="P105" s="214"/>
      <c r="Q105" s="214"/>
      <c r="R105" s="214"/>
      <c r="S105" s="214"/>
      <c r="T105" s="215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T105" s="216" t="s">
        <v>181</v>
      </c>
      <c r="AU105" s="216" t="s">
        <v>73</v>
      </c>
      <c r="AV105" s="10" t="s">
        <v>82</v>
      </c>
      <c r="AW105" s="10" t="s">
        <v>35</v>
      </c>
      <c r="AX105" s="10" t="s">
        <v>80</v>
      </c>
      <c r="AY105" s="216" t="s">
        <v>153</v>
      </c>
    </row>
    <row r="106" s="2" customFormat="1" ht="16.5" customHeight="1">
      <c r="A106" s="39"/>
      <c r="B106" s="40"/>
      <c r="C106" s="186" t="s">
        <v>191</v>
      </c>
      <c r="D106" s="186" t="s">
        <v>148</v>
      </c>
      <c r="E106" s="187" t="s">
        <v>374</v>
      </c>
      <c r="F106" s="188" t="s">
        <v>375</v>
      </c>
      <c r="G106" s="189" t="s">
        <v>369</v>
      </c>
      <c r="H106" s="190">
        <v>3.1899999999999999</v>
      </c>
      <c r="I106" s="191"/>
      <c r="J106" s="192">
        <f>ROUND(I106*H106,2)</f>
        <v>0</v>
      </c>
      <c r="K106" s="188" t="s">
        <v>159</v>
      </c>
      <c r="L106" s="45"/>
      <c r="M106" s="193" t="s">
        <v>19</v>
      </c>
      <c r="N106" s="194" t="s">
        <v>44</v>
      </c>
      <c r="O106" s="85"/>
      <c r="P106" s="195">
        <f>O106*H106</f>
        <v>0</v>
      </c>
      <c r="Q106" s="195">
        <v>0</v>
      </c>
      <c r="R106" s="195">
        <f>Q106*H106</f>
        <v>0</v>
      </c>
      <c r="S106" s="195">
        <v>0</v>
      </c>
      <c r="T106" s="196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197" t="s">
        <v>152</v>
      </c>
      <c r="AT106" s="197" t="s">
        <v>148</v>
      </c>
      <c r="AU106" s="197" t="s">
        <v>73</v>
      </c>
      <c r="AY106" s="18" t="s">
        <v>153</v>
      </c>
      <c r="BE106" s="198">
        <f>IF(N106="základní",J106,0)</f>
        <v>0</v>
      </c>
      <c r="BF106" s="198">
        <f>IF(N106="snížená",J106,0)</f>
        <v>0</v>
      </c>
      <c r="BG106" s="198">
        <f>IF(N106="zákl. přenesená",J106,0)</f>
        <v>0</v>
      </c>
      <c r="BH106" s="198">
        <f>IF(N106="sníž. přenesená",J106,0)</f>
        <v>0</v>
      </c>
      <c r="BI106" s="198">
        <f>IF(N106="nulová",J106,0)</f>
        <v>0</v>
      </c>
      <c r="BJ106" s="18" t="s">
        <v>80</v>
      </c>
      <c r="BK106" s="198">
        <f>ROUND(I106*H106,2)</f>
        <v>0</v>
      </c>
      <c r="BL106" s="18" t="s">
        <v>152</v>
      </c>
      <c r="BM106" s="197" t="s">
        <v>819</v>
      </c>
    </row>
    <row r="107" s="2" customFormat="1">
      <c r="A107" s="39"/>
      <c r="B107" s="40"/>
      <c r="C107" s="41"/>
      <c r="D107" s="199" t="s">
        <v>155</v>
      </c>
      <c r="E107" s="41"/>
      <c r="F107" s="200" t="s">
        <v>377</v>
      </c>
      <c r="G107" s="41"/>
      <c r="H107" s="41"/>
      <c r="I107" s="201"/>
      <c r="J107" s="41"/>
      <c r="K107" s="41"/>
      <c r="L107" s="45"/>
      <c r="M107" s="202"/>
      <c r="N107" s="203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155</v>
      </c>
      <c r="AU107" s="18" t="s">
        <v>73</v>
      </c>
    </row>
    <row r="108" s="2" customFormat="1">
      <c r="A108" s="39"/>
      <c r="B108" s="40"/>
      <c r="C108" s="41"/>
      <c r="D108" s="204" t="s">
        <v>162</v>
      </c>
      <c r="E108" s="41"/>
      <c r="F108" s="205" t="s">
        <v>378</v>
      </c>
      <c r="G108" s="41"/>
      <c r="H108" s="41"/>
      <c r="I108" s="201"/>
      <c r="J108" s="41"/>
      <c r="K108" s="41"/>
      <c r="L108" s="45"/>
      <c r="M108" s="202"/>
      <c r="N108" s="203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162</v>
      </c>
      <c r="AU108" s="18" t="s">
        <v>73</v>
      </c>
    </row>
    <row r="109" s="10" customFormat="1">
      <c r="A109" s="10"/>
      <c r="B109" s="206"/>
      <c r="C109" s="207"/>
      <c r="D109" s="199" t="s">
        <v>181</v>
      </c>
      <c r="E109" s="208" t="s">
        <v>19</v>
      </c>
      <c r="F109" s="209" t="s">
        <v>820</v>
      </c>
      <c r="G109" s="207"/>
      <c r="H109" s="210">
        <v>3.1899999999999999</v>
      </c>
      <c r="I109" s="211"/>
      <c r="J109" s="207"/>
      <c r="K109" s="207"/>
      <c r="L109" s="212"/>
      <c r="M109" s="213"/>
      <c r="N109" s="214"/>
      <c r="O109" s="214"/>
      <c r="P109" s="214"/>
      <c r="Q109" s="214"/>
      <c r="R109" s="214"/>
      <c r="S109" s="214"/>
      <c r="T109" s="215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T109" s="216" t="s">
        <v>181</v>
      </c>
      <c r="AU109" s="216" t="s">
        <v>73</v>
      </c>
      <c r="AV109" s="10" t="s">
        <v>82</v>
      </c>
      <c r="AW109" s="10" t="s">
        <v>35</v>
      </c>
      <c r="AX109" s="10" t="s">
        <v>80</v>
      </c>
      <c r="AY109" s="216" t="s">
        <v>153</v>
      </c>
    </row>
    <row r="110" s="2" customFormat="1" ht="21.75" customHeight="1">
      <c r="A110" s="39"/>
      <c r="B110" s="40"/>
      <c r="C110" s="186" t="s">
        <v>188</v>
      </c>
      <c r="D110" s="186" t="s">
        <v>148</v>
      </c>
      <c r="E110" s="187" t="s">
        <v>381</v>
      </c>
      <c r="F110" s="188" t="s">
        <v>382</v>
      </c>
      <c r="G110" s="189" t="s">
        <v>369</v>
      </c>
      <c r="H110" s="190">
        <v>3.1899999999999999</v>
      </c>
      <c r="I110" s="191"/>
      <c r="J110" s="192">
        <f>ROUND(I110*H110,2)</f>
        <v>0</v>
      </c>
      <c r="K110" s="188" t="s">
        <v>159</v>
      </c>
      <c r="L110" s="45"/>
      <c r="M110" s="193" t="s">
        <v>19</v>
      </c>
      <c r="N110" s="194" t="s">
        <v>44</v>
      </c>
      <c r="O110" s="85"/>
      <c r="P110" s="195">
        <f>O110*H110</f>
        <v>0</v>
      </c>
      <c r="Q110" s="195">
        <v>0</v>
      </c>
      <c r="R110" s="195">
        <f>Q110*H110</f>
        <v>0</v>
      </c>
      <c r="S110" s="195">
        <v>0</v>
      </c>
      <c r="T110" s="196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197" t="s">
        <v>152</v>
      </c>
      <c r="AT110" s="197" t="s">
        <v>148</v>
      </c>
      <c r="AU110" s="197" t="s">
        <v>73</v>
      </c>
      <c r="AY110" s="18" t="s">
        <v>153</v>
      </c>
      <c r="BE110" s="198">
        <f>IF(N110="základní",J110,0)</f>
        <v>0</v>
      </c>
      <c r="BF110" s="198">
        <f>IF(N110="snížená",J110,0)</f>
        <v>0</v>
      </c>
      <c r="BG110" s="198">
        <f>IF(N110="zákl. přenesená",J110,0)</f>
        <v>0</v>
      </c>
      <c r="BH110" s="198">
        <f>IF(N110="sníž. přenesená",J110,0)</f>
        <v>0</v>
      </c>
      <c r="BI110" s="198">
        <f>IF(N110="nulová",J110,0)</f>
        <v>0</v>
      </c>
      <c r="BJ110" s="18" t="s">
        <v>80</v>
      </c>
      <c r="BK110" s="198">
        <f>ROUND(I110*H110,2)</f>
        <v>0</v>
      </c>
      <c r="BL110" s="18" t="s">
        <v>152</v>
      </c>
      <c r="BM110" s="197" t="s">
        <v>821</v>
      </c>
    </row>
    <row r="111" s="2" customFormat="1">
      <c r="A111" s="39"/>
      <c r="B111" s="40"/>
      <c r="C111" s="41"/>
      <c r="D111" s="199" t="s">
        <v>155</v>
      </c>
      <c r="E111" s="41"/>
      <c r="F111" s="200" t="s">
        <v>384</v>
      </c>
      <c r="G111" s="41"/>
      <c r="H111" s="41"/>
      <c r="I111" s="201"/>
      <c r="J111" s="41"/>
      <c r="K111" s="41"/>
      <c r="L111" s="45"/>
      <c r="M111" s="202"/>
      <c r="N111" s="203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155</v>
      </c>
      <c r="AU111" s="18" t="s">
        <v>73</v>
      </c>
    </row>
    <row r="112" s="2" customFormat="1">
      <c r="A112" s="39"/>
      <c r="B112" s="40"/>
      <c r="C112" s="41"/>
      <c r="D112" s="204" t="s">
        <v>162</v>
      </c>
      <c r="E112" s="41"/>
      <c r="F112" s="205" t="s">
        <v>385</v>
      </c>
      <c r="G112" s="41"/>
      <c r="H112" s="41"/>
      <c r="I112" s="201"/>
      <c r="J112" s="41"/>
      <c r="K112" s="41"/>
      <c r="L112" s="45"/>
      <c r="M112" s="202"/>
      <c r="N112" s="203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162</v>
      </c>
      <c r="AU112" s="18" t="s">
        <v>73</v>
      </c>
    </row>
    <row r="113" s="2" customFormat="1" ht="24.15" customHeight="1">
      <c r="A113" s="39"/>
      <c r="B113" s="40"/>
      <c r="C113" s="186" t="s">
        <v>204</v>
      </c>
      <c r="D113" s="186" t="s">
        <v>148</v>
      </c>
      <c r="E113" s="187" t="s">
        <v>387</v>
      </c>
      <c r="F113" s="188" t="s">
        <v>388</v>
      </c>
      <c r="G113" s="189" t="s">
        <v>369</v>
      </c>
      <c r="H113" s="190">
        <v>12.76</v>
      </c>
      <c r="I113" s="191"/>
      <c r="J113" s="192">
        <f>ROUND(I113*H113,2)</f>
        <v>0</v>
      </c>
      <c r="K113" s="188" t="s">
        <v>159</v>
      </c>
      <c r="L113" s="45"/>
      <c r="M113" s="193" t="s">
        <v>19</v>
      </c>
      <c r="N113" s="194" t="s">
        <v>44</v>
      </c>
      <c r="O113" s="85"/>
      <c r="P113" s="195">
        <f>O113*H113</f>
        <v>0</v>
      </c>
      <c r="Q113" s="195">
        <v>0</v>
      </c>
      <c r="R113" s="195">
        <f>Q113*H113</f>
        <v>0</v>
      </c>
      <c r="S113" s="195">
        <v>0</v>
      </c>
      <c r="T113" s="196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197" t="s">
        <v>152</v>
      </c>
      <c r="AT113" s="197" t="s">
        <v>148</v>
      </c>
      <c r="AU113" s="197" t="s">
        <v>73</v>
      </c>
      <c r="AY113" s="18" t="s">
        <v>153</v>
      </c>
      <c r="BE113" s="198">
        <f>IF(N113="základní",J113,0)</f>
        <v>0</v>
      </c>
      <c r="BF113" s="198">
        <f>IF(N113="snížená",J113,0)</f>
        <v>0</v>
      </c>
      <c r="BG113" s="198">
        <f>IF(N113="zákl. přenesená",J113,0)</f>
        <v>0</v>
      </c>
      <c r="BH113" s="198">
        <f>IF(N113="sníž. přenesená",J113,0)</f>
        <v>0</v>
      </c>
      <c r="BI113" s="198">
        <f>IF(N113="nulová",J113,0)</f>
        <v>0</v>
      </c>
      <c r="BJ113" s="18" t="s">
        <v>80</v>
      </c>
      <c r="BK113" s="198">
        <f>ROUND(I113*H113,2)</f>
        <v>0</v>
      </c>
      <c r="BL113" s="18" t="s">
        <v>152</v>
      </c>
      <c r="BM113" s="197" t="s">
        <v>822</v>
      </c>
    </row>
    <row r="114" s="2" customFormat="1">
      <c r="A114" s="39"/>
      <c r="B114" s="40"/>
      <c r="C114" s="41"/>
      <c r="D114" s="199" t="s">
        <v>155</v>
      </c>
      <c r="E114" s="41"/>
      <c r="F114" s="200" t="s">
        <v>390</v>
      </c>
      <c r="G114" s="41"/>
      <c r="H114" s="41"/>
      <c r="I114" s="201"/>
      <c r="J114" s="41"/>
      <c r="K114" s="41"/>
      <c r="L114" s="45"/>
      <c r="M114" s="202"/>
      <c r="N114" s="203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155</v>
      </c>
      <c r="AU114" s="18" t="s">
        <v>73</v>
      </c>
    </row>
    <row r="115" s="2" customFormat="1">
      <c r="A115" s="39"/>
      <c r="B115" s="40"/>
      <c r="C115" s="41"/>
      <c r="D115" s="204" t="s">
        <v>162</v>
      </c>
      <c r="E115" s="41"/>
      <c r="F115" s="205" t="s">
        <v>391</v>
      </c>
      <c r="G115" s="41"/>
      <c r="H115" s="41"/>
      <c r="I115" s="201"/>
      <c r="J115" s="41"/>
      <c r="K115" s="41"/>
      <c r="L115" s="45"/>
      <c r="M115" s="202"/>
      <c r="N115" s="203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162</v>
      </c>
      <c r="AU115" s="18" t="s">
        <v>73</v>
      </c>
    </row>
    <row r="116" s="10" customFormat="1">
      <c r="A116" s="10"/>
      <c r="B116" s="206"/>
      <c r="C116" s="207"/>
      <c r="D116" s="199" t="s">
        <v>181</v>
      </c>
      <c r="E116" s="208" t="s">
        <v>19</v>
      </c>
      <c r="F116" s="209" t="s">
        <v>770</v>
      </c>
      <c r="G116" s="207"/>
      <c r="H116" s="210">
        <v>12.76</v>
      </c>
      <c r="I116" s="211"/>
      <c r="J116" s="207"/>
      <c r="K116" s="207"/>
      <c r="L116" s="212"/>
      <c r="M116" s="231"/>
      <c r="N116" s="232"/>
      <c r="O116" s="232"/>
      <c r="P116" s="232"/>
      <c r="Q116" s="232"/>
      <c r="R116" s="232"/>
      <c r="S116" s="232"/>
      <c r="T116" s="233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T116" s="216" t="s">
        <v>181</v>
      </c>
      <c r="AU116" s="216" t="s">
        <v>73</v>
      </c>
      <c r="AV116" s="10" t="s">
        <v>82</v>
      </c>
      <c r="AW116" s="10" t="s">
        <v>35</v>
      </c>
      <c r="AX116" s="10" t="s">
        <v>80</v>
      </c>
      <c r="AY116" s="216" t="s">
        <v>153</v>
      </c>
    </row>
    <row r="117" s="2" customFormat="1" ht="6.96" customHeight="1">
      <c r="A117" s="39"/>
      <c r="B117" s="60"/>
      <c r="C117" s="61"/>
      <c r="D117" s="61"/>
      <c r="E117" s="61"/>
      <c r="F117" s="61"/>
      <c r="G117" s="61"/>
      <c r="H117" s="61"/>
      <c r="I117" s="61"/>
      <c r="J117" s="61"/>
      <c r="K117" s="61"/>
      <c r="L117" s="45"/>
      <c r="M117" s="39"/>
      <c r="O117" s="39"/>
      <c r="P117" s="39"/>
      <c r="Q117" s="39"/>
      <c r="R117" s="39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</sheetData>
  <sheetProtection sheet="1" autoFilter="0" formatColumns="0" formatRows="0" objects="1" scenarios="1" spinCount="100000" saltValue="hJmSrJL6zY0vY8XYb3/EjcwyFOls9nhra952UcAm+6ky6UffNm63mq0bVq6Q7WW9qq4SpylQcIoEVC+eNeBpdg==" hashValue="VF3JD9uOE3UoqRKFXqDVt5m443nc80s8hqvpTst08XyZp5o3AJuwURG8StVSQac4KUcI9TAskyD26HBmFoBY6Q==" algorithmName="SHA-512" password="CC35"/>
  <autoFilter ref="C84:K11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88" r:id="rId1" display="https://podminky.urs.cz/item/CS_URS_2022_01/184851256"/>
    <hyperlink ref="F92" r:id="rId2" display="https://podminky.urs.cz/item/CS_URS_2022_01/111151231"/>
    <hyperlink ref="F100" r:id="rId3" display="https://podminky.urs.cz/item/CS_URS_2022_01/184911111"/>
    <hyperlink ref="F104" r:id="rId4" display="https://podminky.urs.cz/item/CS_URS_2022_01/184808211"/>
    <hyperlink ref="F108" r:id="rId5" display="https://podminky.urs.cz/item/CS_URS_2022_01/185804312"/>
    <hyperlink ref="F112" r:id="rId6" display="https://podminky.urs.cz/item/CS_URS_2022_01/185851121"/>
    <hyperlink ref="F115" r:id="rId7" display="https://podminky.urs.cz/item/CS_URS_2022_01/185851129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"/>
</worksheet>
</file>

<file path=xl/worksheets/sheet2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127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82</v>
      </c>
    </row>
    <row r="4" s="1" customFormat="1" ht="24.96" customHeight="1">
      <c r="B4" s="21"/>
      <c r="D4" s="141" t="s">
        <v>128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26.25" customHeight="1">
      <c r="B7" s="21"/>
      <c r="E7" s="144" t="str">
        <f>'Rekapitulace stavby'!K6</f>
        <v>Větrolamy TEO 2 a TEO 3, LBK 4b a IP 26, 27, 28 a 33 v k.ú. Vítonice u Znojma</v>
      </c>
      <c r="F7" s="143"/>
      <c r="G7" s="143"/>
      <c r="H7" s="143"/>
      <c r="L7" s="21"/>
    </row>
    <row r="8" s="1" customFormat="1" ht="12" customHeight="1">
      <c r="B8" s="21"/>
      <c r="D8" s="143" t="s">
        <v>129</v>
      </c>
      <c r="L8" s="21"/>
    </row>
    <row r="9" s="2" customFormat="1" ht="16.5" customHeight="1">
      <c r="A9" s="39"/>
      <c r="B9" s="45"/>
      <c r="C9" s="39"/>
      <c r="D9" s="39"/>
      <c r="E9" s="144" t="s">
        <v>716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413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469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22. 4. 2022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30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32</v>
      </c>
      <c r="E22" s="39"/>
      <c r="F22" s="39"/>
      <c r="G22" s="39"/>
      <c r="H22" s="39"/>
      <c r="I22" s="143" t="s">
        <v>26</v>
      </c>
      <c r="J22" s="134" t="s">
        <v>33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34</v>
      </c>
      <c r="F23" s="39"/>
      <c r="G23" s="39"/>
      <c r="H23" s="39"/>
      <c r="I23" s="143" t="s">
        <v>29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36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34</v>
      </c>
      <c r="F26" s="39"/>
      <c r="G26" s="39"/>
      <c r="H26" s="39"/>
      <c r="I26" s="143" t="s">
        <v>29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37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39</v>
      </c>
      <c r="E32" s="39"/>
      <c r="F32" s="39"/>
      <c r="G32" s="39"/>
      <c r="H32" s="39"/>
      <c r="I32" s="39"/>
      <c r="J32" s="154">
        <f>ROUND(J88,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41</v>
      </c>
      <c r="G34" s="39"/>
      <c r="H34" s="39"/>
      <c r="I34" s="155" t="s">
        <v>40</v>
      </c>
      <c r="J34" s="155" t="s">
        <v>42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43</v>
      </c>
      <c r="E35" s="143" t="s">
        <v>44</v>
      </c>
      <c r="F35" s="157">
        <f>ROUND((SUM(BE88:BE108)),  2)</f>
        <v>0</v>
      </c>
      <c r="G35" s="39"/>
      <c r="H35" s="39"/>
      <c r="I35" s="158">
        <v>0.20999999999999999</v>
      </c>
      <c r="J35" s="157">
        <f>ROUND(((SUM(BE88:BE108))*I35),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45</v>
      </c>
      <c r="F36" s="157">
        <f>ROUND((SUM(BF88:BF108)),  2)</f>
        <v>0</v>
      </c>
      <c r="G36" s="39"/>
      <c r="H36" s="39"/>
      <c r="I36" s="158">
        <v>0.14999999999999999</v>
      </c>
      <c r="J36" s="157">
        <f>ROUND(((SUM(BF88:BF108))*I36),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46</v>
      </c>
      <c r="F37" s="157">
        <f>ROUND((SUM(BG88:BG108)),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47</v>
      </c>
      <c r="F38" s="157">
        <f>ROUND((SUM(BH88:BH108)),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48</v>
      </c>
      <c r="F39" s="157">
        <f>ROUND((SUM(BI88:BI108)),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49</v>
      </c>
      <c r="E41" s="161"/>
      <c r="F41" s="161"/>
      <c r="G41" s="162" t="s">
        <v>50</v>
      </c>
      <c r="H41" s="163" t="s">
        <v>51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131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26.25" customHeight="1">
      <c r="A50" s="39"/>
      <c r="B50" s="40"/>
      <c r="C50" s="41"/>
      <c r="D50" s="41"/>
      <c r="E50" s="170" t="str">
        <f>E7</f>
        <v>Větrolamy TEO 2 a TEO 3, LBK 4b a IP 26, 27, 28 a 33 v k.ú. Vítonice u Znojma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129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716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413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VRN - Vedlejší rozpočtové náklady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Vítonice u Znojma</v>
      </c>
      <c r="G56" s="41"/>
      <c r="H56" s="41"/>
      <c r="I56" s="33" t="s">
        <v>23</v>
      </c>
      <c r="J56" s="73" t="str">
        <f>IF(J14="","",J14)</f>
        <v>22. 4. 2022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25</v>
      </c>
      <c r="D58" s="41"/>
      <c r="E58" s="41"/>
      <c r="F58" s="28" t="str">
        <f>E17</f>
        <v>ČR-Státní pozemkový úřad</v>
      </c>
      <c r="G58" s="41"/>
      <c r="H58" s="41"/>
      <c r="I58" s="33" t="s">
        <v>32</v>
      </c>
      <c r="J58" s="37" t="str">
        <f>E23</f>
        <v>AGROPROJEKT PSO s.r.o.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5.65" customHeight="1">
      <c r="A59" s="39"/>
      <c r="B59" s="40"/>
      <c r="C59" s="33" t="s">
        <v>30</v>
      </c>
      <c r="D59" s="41"/>
      <c r="E59" s="41"/>
      <c r="F59" s="28" t="str">
        <f>IF(E20="","",E20)</f>
        <v>Vyplň údaj</v>
      </c>
      <c r="G59" s="41"/>
      <c r="H59" s="41"/>
      <c r="I59" s="33" t="s">
        <v>36</v>
      </c>
      <c r="J59" s="37" t="str">
        <f>E26</f>
        <v>AGROPROJEKT PSO s.r.o.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132</v>
      </c>
      <c r="D61" s="172"/>
      <c r="E61" s="172"/>
      <c r="F61" s="172"/>
      <c r="G61" s="172"/>
      <c r="H61" s="172"/>
      <c r="I61" s="172"/>
      <c r="J61" s="173" t="s">
        <v>133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71</v>
      </c>
      <c r="D63" s="41"/>
      <c r="E63" s="41"/>
      <c r="F63" s="41"/>
      <c r="G63" s="41"/>
      <c r="H63" s="41"/>
      <c r="I63" s="41"/>
      <c r="J63" s="103">
        <f>J88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134</v>
      </c>
    </row>
    <row r="64" s="11" customFormat="1" ht="24.96" customHeight="1">
      <c r="A64" s="11"/>
      <c r="B64" s="234"/>
      <c r="C64" s="235"/>
      <c r="D64" s="236" t="s">
        <v>469</v>
      </c>
      <c r="E64" s="237"/>
      <c r="F64" s="237"/>
      <c r="G64" s="237"/>
      <c r="H64" s="237"/>
      <c r="I64" s="237"/>
      <c r="J64" s="238">
        <f>J89</f>
        <v>0</v>
      </c>
      <c r="K64" s="235"/>
      <c r="L64" s="239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</row>
    <row r="65" s="12" customFormat="1" ht="19.92" customHeight="1">
      <c r="A65" s="12"/>
      <c r="B65" s="240"/>
      <c r="C65" s="126"/>
      <c r="D65" s="241" t="s">
        <v>470</v>
      </c>
      <c r="E65" s="242"/>
      <c r="F65" s="242"/>
      <c r="G65" s="242"/>
      <c r="H65" s="242"/>
      <c r="I65" s="242"/>
      <c r="J65" s="243">
        <f>J90</f>
        <v>0</v>
      </c>
      <c r="K65" s="126"/>
      <c r="L65" s="244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12" customFormat="1" ht="19.92" customHeight="1">
      <c r="A66" s="12"/>
      <c r="B66" s="240"/>
      <c r="C66" s="126"/>
      <c r="D66" s="241" t="s">
        <v>471</v>
      </c>
      <c r="E66" s="242"/>
      <c r="F66" s="242"/>
      <c r="G66" s="242"/>
      <c r="H66" s="242"/>
      <c r="I66" s="242"/>
      <c r="J66" s="243">
        <f>J104</f>
        <v>0</v>
      </c>
      <c r="K66" s="126"/>
      <c r="L66" s="244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4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135</v>
      </c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6.25" customHeight="1">
      <c r="A76" s="39"/>
      <c r="B76" s="40"/>
      <c r="C76" s="41"/>
      <c r="D76" s="41"/>
      <c r="E76" s="170" t="str">
        <f>E7</f>
        <v>Větrolamy TEO 2 a TEO 3, LBK 4b a IP 26, 27, 28 a 33 v k.ú. Vítonice u Znojma</v>
      </c>
      <c r="F76" s="33"/>
      <c r="G76" s="33"/>
      <c r="H76" s="33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1" customFormat="1" ht="12" customHeight="1">
      <c r="B77" s="22"/>
      <c r="C77" s="33" t="s">
        <v>129</v>
      </c>
      <c r="D77" s="23"/>
      <c r="E77" s="23"/>
      <c r="F77" s="23"/>
      <c r="G77" s="23"/>
      <c r="H77" s="23"/>
      <c r="I77" s="23"/>
      <c r="J77" s="23"/>
      <c r="K77" s="23"/>
      <c r="L77" s="21"/>
    </row>
    <row r="78" s="2" customFormat="1" ht="16.5" customHeight="1">
      <c r="A78" s="39"/>
      <c r="B78" s="40"/>
      <c r="C78" s="41"/>
      <c r="D78" s="41"/>
      <c r="E78" s="170" t="s">
        <v>716</v>
      </c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413</v>
      </c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0" t="str">
        <f>E11</f>
        <v>VRN - Vedlejší rozpočtové náklady</v>
      </c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41"/>
      <c r="E82" s="41"/>
      <c r="F82" s="28" t="str">
        <f>F14</f>
        <v>Vítonice u Znojma</v>
      </c>
      <c r="G82" s="41"/>
      <c r="H82" s="41"/>
      <c r="I82" s="33" t="s">
        <v>23</v>
      </c>
      <c r="J82" s="73" t="str">
        <f>IF(J14="","",J14)</f>
        <v>22. 4. 2022</v>
      </c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25.65" customHeight="1">
      <c r="A84" s="39"/>
      <c r="B84" s="40"/>
      <c r="C84" s="33" t="s">
        <v>25</v>
      </c>
      <c r="D84" s="41"/>
      <c r="E84" s="41"/>
      <c r="F84" s="28" t="str">
        <f>E17</f>
        <v>ČR-Státní pozemkový úřad</v>
      </c>
      <c r="G84" s="41"/>
      <c r="H84" s="41"/>
      <c r="I84" s="33" t="s">
        <v>32</v>
      </c>
      <c r="J84" s="37" t="str">
        <f>E23</f>
        <v>AGROPROJEKT PSO s.r.o.</v>
      </c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5.65" customHeight="1">
      <c r="A85" s="39"/>
      <c r="B85" s="40"/>
      <c r="C85" s="33" t="s">
        <v>30</v>
      </c>
      <c r="D85" s="41"/>
      <c r="E85" s="41"/>
      <c r="F85" s="28" t="str">
        <f>IF(E20="","",E20)</f>
        <v>Vyplň údaj</v>
      </c>
      <c r="G85" s="41"/>
      <c r="H85" s="41"/>
      <c r="I85" s="33" t="s">
        <v>36</v>
      </c>
      <c r="J85" s="37" t="str">
        <f>E26</f>
        <v>AGROPROJEKT PSO s.r.o.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9" customFormat="1" ht="29.28" customHeight="1">
      <c r="A87" s="175"/>
      <c r="B87" s="176"/>
      <c r="C87" s="177" t="s">
        <v>136</v>
      </c>
      <c r="D87" s="178" t="s">
        <v>58</v>
      </c>
      <c r="E87" s="178" t="s">
        <v>54</v>
      </c>
      <c r="F87" s="178" t="s">
        <v>55</v>
      </c>
      <c r="G87" s="178" t="s">
        <v>137</v>
      </c>
      <c r="H87" s="178" t="s">
        <v>138</v>
      </c>
      <c r="I87" s="178" t="s">
        <v>139</v>
      </c>
      <c r="J87" s="178" t="s">
        <v>133</v>
      </c>
      <c r="K87" s="179" t="s">
        <v>140</v>
      </c>
      <c r="L87" s="180"/>
      <c r="M87" s="93" t="s">
        <v>19</v>
      </c>
      <c r="N87" s="94" t="s">
        <v>43</v>
      </c>
      <c r="O87" s="94" t="s">
        <v>141</v>
      </c>
      <c r="P87" s="94" t="s">
        <v>142</v>
      </c>
      <c r="Q87" s="94" t="s">
        <v>143</v>
      </c>
      <c r="R87" s="94" t="s">
        <v>144</v>
      </c>
      <c r="S87" s="94" t="s">
        <v>145</v>
      </c>
      <c r="T87" s="95" t="s">
        <v>146</v>
      </c>
      <c r="U87" s="175"/>
      <c r="V87" s="175"/>
      <c r="W87" s="175"/>
      <c r="X87" s="175"/>
      <c r="Y87" s="175"/>
      <c r="Z87" s="175"/>
      <c r="AA87" s="175"/>
      <c r="AB87" s="175"/>
      <c r="AC87" s="175"/>
      <c r="AD87" s="175"/>
      <c r="AE87" s="175"/>
    </row>
    <row r="88" s="2" customFormat="1" ht="22.8" customHeight="1">
      <c r="A88" s="39"/>
      <c r="B88" s="40"/>
      <c r="C88" s="100" t="s">
        <v>147</v>
      </c>
      <c r="D88" s="41"/>
      <c r="E88" s="41"/>
      <c r="F88" s="41"/>
      <c r="G88" s="41"/>
      <c r="H88" s="41"/>
      <c r="I88" s="41"/>
      <c r="J88" s="181">
        <f>BK88</f>
        <v>0</v>
      </c>
      <c r="K88" s="41"/>
      <c r="L88" s="45"/>
      <c r="M88" s="96"/>
      <c r="N88" s="182"/>
      <c r="O88" s="97"/>
      <c r="P88" s="183">
        <f>P89</f>
        <v>0</v>
      </c>
      <c r="Q88" s="97"/>
      <c r="R88" s="183">
        <f>R89</f>
        <v>0</v>
      </c>
      <c r="S88" s="97"/>
      <c r="T88" s="184">
        <f>T89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72</v>
      </c>
      <c r="AU88" s="18" t="s">
        <v>134</v>
      </c>
      <c r="BK88" s="185">
        <f>BK89</f>
        <v>0</v>
      </c>
    </row>
    <row r="89" s="13" customFormat="1" ht="25.92" customHeight="1">
      <c r="A89" s="13"/>
      <c r="B89" s="245"/>
      <c r="C89" s="246"/>
      <c r="D89" s="247" t="s">
        <v>72</v>
      </c>
      <c r="E89" s="248" t="s">
        <v>95</v>
      </c>
      <c r="F89" s="248" t="s">
        <v>96</v>
      </c>
      <c r="G89" s="246"/>
      <c r="H89" s="246"/>
      <c r="I89" s="249"/>
      <c r="J89" s="250">
        <f>BK89</f>
        <v>0</v>
      </c>
      <c r="K89" s="246"/>
      <c r="L89" s="251"/>
      <c r="M89" s="252"/>
      <c r="N89" s="253"/>
      <c r="O89" s="253"/>
      <c r="P89" s="254">
        <f>P90+P104</f>
        <v>0</v>
      </c>
      <c r="Q89" s="253"/>
      <c r="R89" s="254">
        <f>R90+R104</f>
        <v>0</v>
      </c>
      <c r="S89" s="253"/>
      <c r="T89" s="255">
        <f>T90+T104</f>
        <v>0</v>
      </c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R89" s="256" t="s">
        <v>175</v>
      </c>
      <c r="AT89" s="257" t="s">
        <v>72</v>
      </c>
      <c r="AU89" s="257" t="s">
        <v>73</v>
      </c>
      <c r="AY89" s="256" t="s">
        <v>153</v>
      </c>
      <c r="BK89" s="258">
        <f>BK90+BK104</f>
        <v>0</v>
      </c>
    </row>
    <row r="90" s="13" customFormat="1" ht="22.8" customHeight="1">
      <c r="A90" s="13"/>
      <c r="B90" s="245"/>
      <c r="C90" s="246"/>
      <c r="D90" s="247" t="s">
        <v>72</v>
      </c>
      <c r="E90" s="259" t="s">
        <v>472</v>
      </c>
      <c r="F90" s="259" t="s">
        <v>473</v>
      </c>
      <c r="G90" s="246"/>
      <c r="H90" s="246"/>
      <c r="I90" s="249"/>
      <c r="J90" s="260">
        <f>BK90</f>
        <v>0</v>
      </c>
      <c r="K90" s="246"/>
      <c r="L90" s="251"/>
      <c r="M90" s="252"/>
      <c r="N90" s="253"/>
      <c r="O90" s="253"/>
      <c r="P90" s="254">
        <f>SUM(P91:P103)</f>
        <v>0</v>
      </c>
      <c r="Q90" s="253"/>
      <c r="R90" s="254">
        <f>SUM(R91:R103)</f>
        <v>0</v>
      </c>
      <c r="S90" s="253"/>
      <c r="T90" s="255">
        <f>SUM(T91:T103)</f>
        <v>0</v>
      </c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R90" s="256" t="s">
        <v>175</v>
      </c>
      <c r="AT90" s="257" t="s">
        <v>72</v>
      </c>
      <c r="AU90" s="257" t="s">
        <v>80</v>
      </c>
      <c r="AY90" s="256" t="s">
        <v>153</v>
      </c>
      <c r="BK90" s="258">
        <f>SUM(BK91:BK103)</f>
        <v>0</v>
      </c>
    </row>
    <row r="91" s="2" customFormat="1" ht="16.5" customHeight="1">
      <c r="A91" s="39"/>
      <c r="B91" s="40"/>
      <c r="C91" s="186" t="s">
        <v>80</v>
      </c>
      <c r="D91" s="186" t="s">
        <v>148</v>
      </c>
      <c r="E91" s="187" t="s">
        <v>474</v>
      </c>
      <c r="F91" s="188" t="s">
        <v>475</v>
      </c>
      <c r="G91" s="189" t="s">
        <v>476</v>
      </c>
      <c r="H91" s="190">
        <v>1</v>
      </c>
      <c r="I91" s="191"/>
      <c r="J91" s="192">
        <f>ROUND(I91*H91,2)</f>
        <v>0</v>
      </c>
      <c r="K91" s="188" t="s">
        <v>159</v>
      </c>
      <c r="L91" s="45"/>
      <c r="M91" s="193" t="s">
        <v>19</v>
      </c>
      <c r="N91" s="194" t="s">
        <v>44</v>
      </c>
      <c r="O91" s="85"/>
      <c r="P91" s="195">
        <f>O91*H91</f>
        <v>0</v>
      </c>
      <c r="Q91" s="195">
        <v>0</v>
      </c>
      <c r="R91" s="195">
        <f>Q91*H91</f>
        <v>0</v>
      </c>
      <c r="S91" s="195">
        <v>0</v>
      </c>
      <c r="T91" s="196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197" t="s">
        <v>477</v>
      </c>
      <c r="AT91" s="197" t="s">
        <v>148</v>
      </c>
      <c r="AU91" s="197" t="s">
        <v>82</v>
      </c>
      <c r="AY91" s="18" t="s">
        <v>153</v>
      </c>
      <c r="BE91" s="198">
        <f>IF(N91="základní",J91,0)</f>
        <v>0</v>
      </c>
      <c r="BF91" s="198">
        <f>IF(N91="snížená",J91,0)</f>
        <v>0</v>
      </c>
      <c r="BG91" s="198">
        <f>IF(N91="zákl. přenesená",J91,0)</f>
        <v>0</v>
      </c>
      <c r="BH91" s="198">
        <f>IF(N91="sníž. přenesená",J91,0)</f>
        <v>0</v>
      </c>
      <c r="BI91" s="198">
        <f>IF(N91="nulová",J91,0)</f>
        <v>0</v>
      </c>
      <c r="BJ91" s="18" t="s">
        <v>80</v>
      </c>
      <c r="BK91" s="198">
        <f>ROUND(I91*H91,2)</f>
        <v>0</v>
      </c>
      <c r="BL91" s="18" t="s">
        <v>477</v>
      </c>
      <c r="BM91" s="197" t="s">
        <v>823</v>
      </c>
    </row>
    <row r="92" s="2" customFormat="1">
      <c r="A92" s="39"/>
      <c r="B92" s="40"/>
      <c r="C92" s="41"/>
      <c r="D92" s="199" t="s">
        <v>155</v>
      </c>
      <c r="E92" s="41"/>
      <c r="F92" s="200" t="s">
        <v>475</v>
      </c>
      <c r="G92" s="41"/>
      <c r="H92" s="41"/>
      <c r="I92" s="201"/>
      <c r="J92" s="41"/>
      <c r="K92" s="41"/>
      <c r="L92" s="45"/>
      <c r="M92" s="202"/>
      <c r="N92" s="203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155</v>
      </c>
      <c r="AU92" s="18" t="s">
        <v>82</v>
      </c>
    </row>
    <row r="93" s="2" customFormat="1">
      <c r="A93" s="39"/>
      <c r="B93" s="40"/>
      <c r="C93" s="41"/>
      <c r="D93" s="204" t="s">
        <v>162</v>
      </c>
      <c r="E93" s="41"/>
      <c r="F93" s="205" t="s">
        <v>479</v>
      </c>
      <c r="G93" s="41"/>
      <c r="H93" s="41"/>
      <c r="I93" s="201"/>
      <c r="J93" s="41"/>
      <c r="K93" s="41"/>
      <c r="L93" s="45"/>
      <c r="M93" s="202"/>
      <c r="N93" s="203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162</v>
      </c>
      <c r="AU93" s="18" t="s">
        <v>82</v>
      </c>
    </row>
    <row r="94" s="14" customFormat="1">
      <c r="A94" s="14"/>
      <c r="B94" s="261"/>
      <c r="C94" s="262"/>
      <c r="D94" s="199" t="s">
        <v>181</v>
      </c>
      <c r="E94" s="263" t="s">
        <v>19</v>
      </c>
      <c r="F94" s="264" t="s">
        <v>480</v>
      </c>
      <c r="G94" s="262"/>
      <c r="H94" s="263" t="s">
        <v>19</v>
      </c>
      <c r="I94" s="265"/>
      <c r="J94" s="262"/>
      <c r="K94" s="262"/>
      <c r="L94" s="266"/>
      <c r="M94" s="267"/>
      <c r="N94" s="268"/>
      <c r="O94" s="268"/>
      <c r="P94" s="268"/>
      <c r="Q94" s="268"/>
      <c r="R94" s="268"/>
      <c r="S94" s="268"/>
      <c r="T94" s="269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70" t="s">
        <v>181</v>
      </c>
      <c r="AU94" s="270" t="s">
        <v>82</v>
      </c>
      <c r="AV94" s="14" t="s">
        <v>80</v>
      </c>
      <c r="AW94" s="14" t="s">
        <v>35</v>
      </c>
      <c r="AX94" s="14" t="s">
        <v>73</v>
      </c>
      <c r="AY94" s="270" t="s">
        <v>153</v>
      </c>
    </row>
    <row r="95" s="14" customFormat="1">
      <c r="A95" s="14"/>
      <c r="B95" s="261"/>
      <c r="C95" s="262"/>
      <c r="D95" s="199" t="s">
        <v>181</v>
      </c>
      <c r="E95" s="263" t="s">
        <v>19</v>
      </c>
      <c r="F95" s="264" t="s">
        <v>481</v>
      </c>
      <c r="G95" s="262"/>
      <c r="H95" s="263" t="s">
        <v>19</v>
      </c>
      <c r="I95" s="265"/>
      <c r="J95" s="262"/>
      <c r="K95" s="262"/>
      <c r="L95" s="266"/>
      <c r="M95" s="267"/>
      <c r="N95" s="268"/>
      <c r="O95" s="268"/>
      <c r="P95" s="268"/>
      <c r="Q95" s="268"/>
      <c r="R95" s="268"/>
      <c r="S95" s="268"/>
      <c r="T95" s="269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70" t="s">
        <v>181</v>
      </c>
      <c r="AU95" s="270" t="s">
        <v>82</v>
      </c>
      <c r="AV95" s="14" t="s">
        <v>80</v>
      </c>
      <c r="AW95" s="14" t="s">
        <v>35</v>
      </c>
      <c r="AX95" s="14" t="s">
        <v>73</v>
      </c>
      <c r="AY95" s="270" t="s">
        <v>153</v>
      </c>
    </row>
    <row r="96" s="14" customFormat="1">
      <c r="A96" s="14"/>
      <c r="B96" s="261"/>
      <c r="C96" s="262"/>
      <c r="D96" s="199" t="s">
        <v>181</v>
      </c>
      <c r="E96" s="263" t="s">
        <v>19</v>
      </c>
      <c r="F96" s="264" t="s">
        <v>482</v>
      </c>
      <c r="G96" s="262"/>
      <c r="H96" s="263" t="s">
        <v>19</v>
      </c>
      <c r="I96" s="265"/>
      <c r="J96" s="262"/>
      <c r="K96" s="262"/>
      <c r="L96" s="266"/>
      <c r="M96" s="267"/>
      <c r="N96" s="268"/>
      <c r="O96" s="268"/>
      <c r="P96" s="268"/>
      <c r="Q96" s="268"/>
      <c r="R96" s="268"/>
      <c r="S96" s="268"/>
      <c r="T96" s="269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70" t="s">
        <v>181</v>
      </c>
      <c r="AU96" s="270" t="s">
        <v>82</v>
      </c>
      <c r="AV96" s="14" t="s">
        <v>80</v>
      </c>
      <c r="AW96" s="14" t="s">
        <v>35</v>
      </c>
      <c r="AX96" s="14" t="s">
        <v>73</v>
      </c>
      <c r="AY96" s="270" t="s">
        <v>153</v>
      </c>
    </row>
    <row r="97" s="10" customFormat="1">
      <c r="A97" s="10"/>
      <c r="B97" s="206"/>
      <c r="C97" s="207"/>
      <c r="D97" s="199" t="s">
        <v>181</v>
      </c>
      <c r="E97" s="208" t="s">
        <v>19</v>
      </c>
      <c r="F97" s="209" t="s">
        <v>483</v>
      </c>
      <c r="G97" s="207"/>
      <c r="H97" s="210">
        <v>1</v>
      </c>
      <c r="I97" s="211"/>
      <c r="J97" s="207"/>
      <c r="K97" s="207"/>
      <c r="L97" s="212"/>
      <c r="M97" s="213"/>
      <c r="N97" s="214"/>
      <c r="O97" s="214"/>
      <c r="P97" s="214"/>
      <c r="Q97" s="214"/>
      <c r="R97" s="214"/>
      <c r="S97" s="214"/>
      <c r="T97" s="215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T97" s="216" t="s">
        <v>181</v>
      </c>
      <c r="AU97" s="216" t="s">
        <v>82</v>
      </c>
      <c r="AV97" s="10" t="s">
        <v>82</v>
      </c>
      <c r="AW97" s="10" t="s">
        <v>35</v>
      </c>
      <c r="AX97" s="10" t="s">
        <v>80</v>
      </c>
      <c r="AY97" s="216" t="s">
        <v>153</v>
      </c>
    </row>
    <row r="98" s="2" customFormat="1" ht="16.5" customHeight="1">
      <c r="A98" s="39"/>
      <c r="B98" s="40"/>
      <c r="C98" s="186" t="s">
        <v>82</v>
      </c>
      <c r="D98" s="186" t="s">
        <v>148</v>
      </c>
      <c r="E98" s="187" t="s">
        <v>484</v>
      </c>
      <c r="F98" s="188" t="s">
        <v>485</v>
      </c>
      <c r="G98" s="189" t="s">
        <v>476</v>
      </c>
      <c r="H98" s="190">
        <v>1</v>
      </c>
      <c r="I98" s="191"/>
      <c r="J98" s="192">
        <f>ROUND(I98*H98,2)</f>
        <v>0</v>
      </c>
      <c r="K98" s="188" t="s">
        <v>159</v>
      </c>
      <c r="L98" s="45"/>
      <c r="M98" s="193" t="s">
        <v>19</v>
      </c>
      <c r="N98" s="194" t="s">
        <v>44</v>
      </c>
      <c r="O98" s="85"/>
      <c r="P98" s="195">
        <f>O98*H98</f>
        <v>0</v>
      </c>
      <c r="Q98" s="195">
        <v>0</v>
      </c>
      <c r="R98" s="195">
        <f>Q98*H98</f>
        <v>0</v>
      </c>
      <c r="S98" s="195">
        <v>0</v>
      </c>
      <c r="T98" s="196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197" t="s">
        <v>477</v>
      </c>
      <c r="AT98" s="197" t="s">
        <v>148</v>
      </c>
      <c r="AU98" s="197" t="s">
        <v>82</v>
      </c>
      <c r="AY98" s="18" t="s">
        <v>153</v>
      </c>
      <c r="BE98" s="198">
        <f>IF(N98="základní",J98,0)</f>
        <v>0</v>
      </c>
      <c r="BF98" s="198">
        <f>IF(N98="snížená",J98,0)</f>
        <v>0</v>
      </c>
      <c r="BG98" s="198">
        <f>IF(N98="zákl. přenesená",J98,0)</f>
        <v>0</v>
      </c>
      <c r="BH98" s="198">
        <f>IF(N98="sníž. přenesená",J98,0)</f>
        <v>0</v>
      </c>
      <c r="BI98" s="198">
        <f>IF(N98="nulová",J98,0)</f>
        <v>0</v>
      </c>
      <c r="BJ98" s="18" t="s">
        <v>80</v>
      </c>
      <c r="BK98" s="198">
        <f>ROUND(I98*H98,2)</f>
        <v>0</v>
      </c>
      <c r="BL98" s="18" t="s">
        <v>477</v>
      </c>
      <c r="BM98" s="197" t="s">
        <v>824</v>
      </c>
    </row>
    <row r="99" s="2" customFormat="1">
      <c r="A99" s="39"/>
      <c r="B99" s="40"/>
      <c r="C99" s="41"/>
      <c r="D99" s="199" t="s">
        <v>155</v>
      </c>
      <c r="E99" s="41"/>
      <c r="F99" s="200" t="s">
        <v>485</v>
      </c>
      <c r="G99" s="41"/>
      <c r="H99" s="41"/>
      <c r="I99" s="201"/>
      <c r="J99" s="41"/>
      <c r="K99" s="41"/>
      <c r="L99" s="45"/>
      <c r="M99" s="202"/>
      <c r="N99" s="203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155</v>
      </c>
      <c r="AU99" s="18" t="s">
        <v>82</v>
      </c>
    </row>
    <row r="100" s="2" customFormat="1">
      <c r="A100" s="39"/>
      <c r="B100" s="40"/>
      <c r="C100" s="41"/>
      <c r="D100" s="204" t="s">
        <v>162</v>
      </c>
      <c r="E100" s="41"/>
      <c r="F100" s="205" t="s">
        <v>487</v>
      </c>
      <c r="G100" s="41"/>
      <c r="H100" s="41"/>
      <c r="I100" s="201"/>
      <c r="J100" s="41"/>
      <c r="K100" s="41"/>
      <c r="L100" s="45"/>
      <c r="M100" s="202"/>
      <c r="N100" s="203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162</v>
      </c>
      <c r="AU100" s="18" t="s">
        <v>82</v>
      </c>
    </row>
    <row r="101" s="2" customFormat="1" ht="16.5" customHeight="1">
      <c r="A101" s="39"/>
      <c r="B101" s="40"/>
      <c r="C101" s="186" t="s">
        <v>164</v>
      </c>
      <c r="D101" s="186" t="s">
        <v>148</v>
      </c>
      <c r="E101" s="187" t="s">
        <v>825</v>
      </c>
      <c r="F101" s="188" t="s">
        <v>489</v>
      </c>
      <c r="G101" s="189" t="s">
        <v>476</v>
      </c>
      <c r="H101" s="190">
        <v>1</v>
      </c>
      <c r="I101" s="191"/>
      <c r="J101" s="192">
        <f>ROUND(I101*H101,2)</f>
        <v>0</v>
      </c>
      <c r="K101" s="188" t="s">
        <v>19</v>
      </c>
      <c r="L101" s="45"/>
      <c r="M101" s="193" t="s">
        <v>19</v>
      </c>
      <c r="N101" s="194" t="s">
        <v>44</v>
      </c>
      <c r="O101" s="85"/>
      <c r="P101" s="195">
        <f>O101*H101</f>
        <v>0</v>
      </c>
      <c r="Q101" s="195">
        <v>0</v>
      </c>
      <c r="R101" s="195">
        <f>Q101*H101</f>
        <v>0</v>
      </c>
      <c r="S101" s="195">
        <v>0</v>
      </c>
      <c r="T101" s="196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197" t="s">
        <v>477</v>
      </c>
      <c r="AT101" s="197" t="s">
        <v>148</v>
      </c>
      <c r="AU101" s="197" t="s">
        <v>82</v>
      </c>
      <c r="AY101" s="18" t="s">
        <v>153</v>
      </c>
      <c r="BE101" s="198">
        <f>IF(N101="základní",J101,0)</f>
        <v>0</v>
      </c>
      <c r="BF101" s="198">
        <f>IF(N101="snížená",J101,0)</f>
        <v>0</v>
      </c>
      <c r="BG101" s="198">
        <f>IF(N101="zákl. přenesená",J101,0)</f>
        <v>0</v>
      </c>
      <c r="BH101" s="198">
        <f>IF(N101="sníž. přenesená",J101,0)</f>
        <v>0</v>
      </c>
      <c r="BI101" s="198">
        <f>IF(N101="nulová",J101,0)</f>
        <v>0</v>
      </c>
      <c r="BJ101" s="18" t="s">
        <v>80</v>
      </c>
      <c r="BK101" s="198">
        <f>ROUND(I101*H101,2)</f>
        <v>0</v>
      </c>
      <c r="BL101" s="18" t="s">
        <v>477</v>
      </c>
      <c r="BM101" s="197" t="s">
        <v>826</v>
      </c>
    </row>
    <row r="102" s="2" customFormat="1">
      <c r="A102" s="39"/>
      <c r="B102" s="40"/>
      <c r="C102" s="41"/>
      <c r="D102" s="199" t="s">
        <v>155</v>
      </c>
      <c r="E102" s="41"/>
      <c r="F102" s="200" t="s">
        <v>489</v>
      </c>
      <c r="G102" s="41"/>
      <c r="H102" s="41"/>
      <c r="I102" s="201"/>
      <c r="J102" s="41"/>
      <c r="K102" s="41"/>
      <c r="L102" s="45"/>
      <c r="M102" s="202"/>
      <c r="N102" s="203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155</v>
      </c>
      <c r="AU102" s="18" t="s">
        <v>82</v>
      </c>
    </row>
    <row r="103" s="10" customFormat="1">
      <c r="A103" s="10"/>
      <c r="B103" s="206"/>
      <c r="C103" s="207"/>
      <c r="D103" s="199" t="s">
        <v>181</v>
      </c>
      <c r="E103" s="208" t="s">
        <v>19</v>
      </c>
      <c r="F103" s="209" t="s">
        <v>491</v>
      </c>
      <c r="G103" s="207"/>
      <c r="H103" s="210">
        <v>1</v>
      </c>
      <c r="I103" s="211"/>
      <c r="J103" s="207"/>
      <c r="K103" s="207"/>
      <c r="L103" s="212"/>
      <c r="M103" s="213"/>
      <c r="N103" s="214"/>
      <c r="O103" s="214"/>
      <c r="P103" s="214"/>
      <c r="Q103" s="214"/>
      <c r="R103" s="214"/>
      <c r="S103" s="214"/>
      <c r="T103" s="215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T103" s="216" t="s">
        <v>181</v>
      </c>
      <c r="AU103" s="216" t="s">
        <v>82</v>
      </c>
      <c r="AV103" s="10" t="s">
        <v>82</v>
      </c>
      <c r="AW103" s="10" t="s">
        <v>35</v>
      </c>
      <c r="AX103" s="10" t="s">
        <v>80</v>
      </c>
      <c r="AY103" s="216" t="s">
        <v>153</v>
      </c>
    </row>
    <row r="104" s="13" customFormat="1" ht="22.8" customHeight="1">
      <c r="A104" s="13"/>
      <c r="B104" s="245"/>
      <c r="C104" s="246"/>
      <c r="D104" s="247" t="s">
        <v>72</v>
      </c>
      <c r="E104" s="259" t="s">
        <v>492</v>
      </c>
      <c r="F104" s="259" t="s">
        <v>493</v>
      </c>
      <c r="G104" s="246"/>
      <c r="H104" s="246"/>
      <c r="I104" s="249"/>
      <c r="J104" s="260">
        <f>BK104</f>
        <v>0</v>
      </c>
      <c r="K104" s="246"/>
      <c r="L104" s="251"/>
      <c r="M104" s="252"/>
      <c r="N104" s="253"/>
      <c r="O104" s="253"/>
      <c r="P104" s="254">
        <f>SUM(P105:P108)</f>
        <v>0</v>
      </c>
      <c r="Q104" s="253"/>
      <c r="R104" s="254">
        <f>SUM(R105:R108)</f>
        <v>0</v>
      </c>
      <c r="S104" s="253"/>
      <c r="T104" s="255">
        <f>SUM(T105:T108)</f>
        <v>0</v>
      </c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R104" s="256" t="s">
        <v>175</v>
      </c>
      <c r="AT104" s="257" t="s">
        <v>72</v>
      </c>
      <c r="AU104" s="257" t="s">
        <v>80</v>
      </c>
      <c r="AY104" s="256" t="s">
        <v>153</v>
      </c>
      <c r="BK104" s="258">
        <f>SUM(BK105:BK108)</f>
        <v>0</v>
      </c>
    </row>
    <row r="105" s="2" customFormat="1" ht="16.5" customHeight="1">
      <c r="A105" s="39"/>
      <c r="B105" s="40"/>
      <c r="C105" s="186" t="s">
        <v>152</v>
      </c>
      <c r="D105" s="186" t="s">
        <v>148</v>
      </c>
      <c r="E105" s="187" t="s">
        <v>494</v>
      </c>
      <c r="F105" s="188" t="s">
        <v>495</v>
      </c>
      <c r="G105" s="189" t="s">
        <v>476</v>
      </c>
      <c r="H105" s="190">
        <v>1</v>
      </c>
      <c r="I105" s="191"/>
      <c r="J105" s="192">
        <f>ROUND(I105*H105,2)</f>
        <v>0</v>
      </c>
      <c r="K105" s="188" t="s">
        <v>159</v>
      </c>
      <c r="L105" s="45"/>
      <c r="M105" s="193" t="s">
        <v>19</v>
      </c>
      <c r="N105" s="194" t="s">
        <v>44</v>
      </c>
      <c r="O105" s="85"/>
      <c r="P105" s="195">
        <f>O105*H105</f>
        <v>0</v>
      </c>
      <c r="Q105" s="195">
        <v>0</v>
      </c>
      <c r="R105" s="195">
        <f>Q105*H105</f>
        <v>0</v>
      </c>
      <c r="S105" s="195">
        <v>0</v>
      </c>
      <c r="T105" s="196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197" t="s">
        <v>477</v>
      </c>
      <c r="AT105" s="197" t="s">
        <v>148</v>
      </c>
      <c r="AU105" s="197" t="s">
        <v>82</v>
      </c>
      <c r="AY105" s="18" t="s">
        <v>153</v>
      </c>
      <c r="BE105" s="198">
        <f>IF(N105="základní",J105,0)</f>
        <v>0</v>
      </c>
      <c r="BF105" s="198">
        <f>IF(N105="snížená",J105,0)</f>
        <v>0</v>
      </c>
      <c r="BG105" s="198">
        <f>IF(N105="zákl. přenesená",J105,0)</f>
        <v>0</v>
      </c>
      <c r="BH105" s="198">
        <f>IF(N105="sníž. přenesená",J105,0)</f>
        <v>0</v>
      </c>
      <c r="BI105" s="198">
        <f>IF(N105="nulová",J105,0)</f>
        <v>0</v>
      </c>
      <c r="BJ105" s="18" t="s">
        <v>80</v>
      </c>
      <c r="BK105" s="198">
        <f>ROUND(I105*H105,2)</f>
        <v>0</v>
      </c>
      <c r="BL105" s="18" t="s">
        <v>477</v>
      </c>
      <c r="BM105" s="197" t="s">
        <v>827</v>
      </c>
    </row>
    <row r="106" s="2" customFormat="1">
      <c r="A106" s="39"/>
      <c r="B106" s="40"/>
      <c r="C106" s="41"/>
      <c r="D106" s="199" t="s">
        <v>155</v>
      </c>
      <c r="E106" s="41"/>
      <c r="F106" s="200" t="s">
        <v>495</v>
      </c>
      <c r="G106" s="41"/>
      <c r="H106" s="41"/>
      <c r="I106" s="201"/>
      <c r="J106" s="41"/>
      <c r="K106" s="41"/>
      <c r="L106" s="45"/>
      <c r="M106" s="202"/>
      <c r="N106" s="203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155</v>
      </c>
      <c r="AU106" s="18" t="s">
        <v>82</v>
      </c>
    </row>
    <row r="107" s="2" customFormat="1">
      <c r="A107" s="39"/>
      <c r="B107" s="40"/>
      <c r="C107" s="41"/>
      <c r="D107" s="204" t="s">
        <v>162</v>
      </c>
      <c r="E107" s="41"/>
      <c r="F107" s="205" t="s">
        <v>497</v>
      </c>
      <c r="G107" s="41"/>
      <c r="H107" s="41"/>
      <c r="I107" s="201"/>
      <c r="J107" s="41"/>
      <c r="K107" s="41"/>
      <c r="L107" s="45"/>
      <c r="M107" s="202"/>
      <c r="N107" s="203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162</v>
      </c>
      <c r="AU107" s="18" t="s">
        <v>82</v>
      </c>
    </row>
    <row r="108" s="10" customFormat="1">
      <c r="A108" s="10"/>
      <c r="B108" s="206"/>
      <c r="C108" s="207"/>
      <c r="D108" s="199" t="s">
        <v>181</v>
      </c>
      <c r="E108" s="208" t="s">
        <v>19</v>
      </c>
      <c r="F108" s="209" t="s">
        <v>498</v>
      </c>
      <c r="G108" s="207"/>
      <c r="H108" s="210">
        <v>1</v>
      </c>
      <c r="I108" s="211"/>
      <c r="J108" s="207"/>
      <c r="K108" s="207"/>
      <c r="L108" s="212"/>
      <c r="M108" s="231"/>
      <c r="N108" s="232"/>
      <c r="O108" s="232"/>
      <c r="P108" s="232"/>
      <c r="Q108" s="232"/>
      <c r="R108" s="232"/>
      <c r="S108" s="232"/>
      <c r="T108" s="233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T108" s="216" t="s">
        <v>181</v>
      </c>
      <c r="AU108" s="216" t="s">
        <v>82</v>
      </c>
      <c r="AV108" s="10" t="s">
        <v>82</v>
      </c>
      <c r="AW108" s="10" t="s">
        <v>35</v>
      </c>
      <c r="AX108" s="10" t="s">
        <v>80</v>
      </c>
      <c r="AY108" s="216" t="s">
        <v>153</v>
      </c>
    </row>
    <row r="109" s="2" customFormat="1" ht="6.96" customHeight="1">
      <c r="A109" s="39"/>
      <c r="B109" s="60"/>
      <c r="C109" s="61"/>
      <c r="D109" s="61"/>
      <c r="E109" s="61"/>
      <c r="F109" s="61"/>
      <c r="G109" s="61"/>
      <c r="H109" s="61"/>
      <c r="I109" s="61"/>
      <c r="J109" s="61"/>
      <c r="K109" s="61"/>
      <c r="L109" s="45"/>
      <c r="M109" s="39"/>
      <c r="O109" s="39"/>
      <c r="P109" s="39"/>
      <c r="Q109" s="39"/>
      <c r="R109" s="39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</sheetData>
  <sheetProtection sheet="1" autoFilter="0" formatColumns="0" formatRows="0" objects="1" scenarios="1" spinCount="100000" saltValue="bDpGH4VkEsns7ed/ffCNYgndjdgMgmW2fFCasmWuIj5qJr/b350F0cuXs1Jepd+AGTAkPDGVH8Xw7yHwVDtdOA==" hashValue="x2lqhKd8mB+vJX11UxujJd7UwBAjZ8m6VNq/w0dKGVsI5+wxfsf/Cd0QKGFbEcOebWk1d/HYYnV6DV/jofKMuA==" algorithmName="SHA-512" password="CC35"/>
  <autoFilter ref="C87:K10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hyperlinks>
    <hyperlink ref="F93" r:id="rId1" display="https://podminky.urs.cz/item/CS_URS_2022_01/011002000"/>
    <hyperlink ref="F100" r:id="rId2" display="https://podminky.urs.cz/item/CS_URS_2022_01/011303000"/>
    <hyperlink ref="F107" r:id="rId3" display="https://podminky.urs.cz/item/CS_URS_2022_01/091504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"/>
</worksheet>
</file>

<file path=xl/worksheets/sheet2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2" customWidth="1"/>
    <col min="2" max="2" width="1.667969" style="282" customWidth="1"/>
    <col min="3" max="4" width="5" style="282" customWidth="1"/>
    <col min="5" max="5" width="11.66016" style="282" customWidth="1"/>
    <col min="6" max="6" width="9.160156" style="282" customWidth="1"/>
    <col min="7" max="7" width="5" style="282" customWidth="1"/>
    <col min="8" max="8" width="77.83203" style="282" customWidth="1"/>
    <col min="9" max="10" width="20" style="282" customWidth="1"/>
    <col min="11" max="11" width="1.667969" style="282" customWidth="1"/>
  </cols>
  <sheetData>
    <row r="1" s="1" customFormat="1" ht="37.5" customHeight="1"/>
    <row r="2" s="1" customFormat="1" ht="7.5" customHeight="1">
      <c r="B2" s="283"/>
      <c r="C2" s="284"/>
      <c r="D2" s="284"/>
      <c r="E2" s="284"/>
      <c r="F2" s="284"/>
      <c r="G2" s="284"/>
      <c r="H2" s="284"/>
      <c r="I2" s="284"/>
      <c r="J2" s="284"/>
      <c r="K2" s="285"/>
    </row>
    <row r="3" s="16" customFormat="1" ht="45" customHeight="1">
      <c r="B3" s="286"/>
      <c r="C3" s="287" t="s">
        <v>828</v>
      </c>
      <c r="D3" s="287"/>
      <c r="E3" s="287"/>
      <c r="F3" s="287"/>
      <c r="G3" s="287"/>
      <c r="H3" s="287"/>
      <c r="I3" s="287"/>
      <c r="J3" s="287"/>
      <c r="K3" s="288"/>
    </row>
    <row r="4" s="1" customFormat="1" ht="25.5" customHeight="1">
      <c r="B4" s="289"/>
      <c r="C4" s="290" t="s">
        <v>829</v>
      </c>
      <c r="D4" s="290"/>
      <c r="E4" s="290"/>
      <c r="F4" s="290"/>
      <c r="G4" s="290"/>
      <c r="H4" s="290"/>
      <c r="I4" s="290"/>
      <c r="J4" s="290"/>
      <c r="K4" s="291"/>
    </row>
    <row r="5" s="1" customFormat="1" ht="5.25" customHeight="1">
      <c r="B5" s="289"/>
      <c r="C5" s="292"/>
      <c r="D5" s="292"/>
      <c r="E5" s="292"/>
      <c r="F5" s="292"/>
      <c r="G5" s="292"/>
      <c r="H5" s="292"/>
      <c r="I5" s="292"/>
      <c r="J5" s="292"/>
      <c r="K5" s="291"/>
    </row>
    <row r="6" s="1" customFormat="1" ht="15" customHeight="1">
      <c r="B6" s="289"/>
      <c r="C6" s="293" t="s">
        <v>830</v>
      </c>
      <c r="D6" s="293"/>
      <c r="E6" s="293"/>
      <c r="F6" s="293"/>
      <c r="G6" s="293"/>
      <c r="H6" s="293"/>
      <c r="I6" s="293"/>
      <c r="J6" s="293"/>
      <c r="K6" s="291"/>
    </row>
    <row r="7" s="1" customFormat="1" ht="15" customHeight="1">
      <c r="B7" s="294"/>
      <c r="C7" s="293" t="s">
        <v>831</v>
      </c>
      <c r="D7" s="293"/>
      <c r="E7" s="293"/>
      <c r="F7" s="293"/>
      <c r="G7" s="293"/>
      <c r="H7" s="293"/>
      <c r="I7" s="293"/>
      <c r="J7" s="293"/>
      <c r="K7" s="291"/>
    </row>
    <row r="8" s="1" customFormat="1" ht="12.75" customHeight="1">
      <c r="B8" s="294"/>
      <c r="C8" s="293"/>
      <c r="D8" s="293"/>
      <c r="E8" s="293"/>
      <c r="F8" s="293"/>
      <c r="G8" s="293"/>
      <c r="H8" s="293"/>
      <c r="I8" s="293"/>
      <c r="J8" s="293"/>
      <c r="K8" s="291"/>
    </row>
    <row r="9" s="1" customFormat="1" ht="15" customHeight="1">
      <c r="B9" s="294"/>
      <c r="C9" s="293" t="s">
        <v>832</v>
      </c>
      <c r="D9" s="293"/>
      <c r="E9" s="293"/>
      <c r="F9" s="293"/>
      <c r="G9" s="293"/>
      <c r="H9" s="293"/>
      <c r="I9" s="293"/>
      <c r="J9" s="293"/>
      <c r="K9" s="291"/>
    </row>
    <row r="10" s="1" customFormat="1" ht="15" customHeight="1">
      <c r="B10" s="294"/>
      <c r="C10" s="293"/>
      <c r="D10" s="293" t="s">
        <v>833</v>
      </c>
      <c r="E10" s="293"/>
      <c r="F10" s="293"/>
      <c r="G10" s="293"/>
      <c r="H10" s="293"/>
      <c r="I10" s="293"/>
      <c r="J10" s="293"/>
      <c r="K10" s="291"/>
    </row>
    <row r="11" s="1" customFormat="1" ht="15" customHeight="1">
      <c r="B11" s="294"/>
      <c r="C11" s="295"/>
      <c r="D11" s="293" t="s">
        <v>834</v>
      </c>
      <c r="E11" s="293"/>
      <c r="F11" s="293"/>
      <c r="G11" s="293"/>
      <c r="H11" s="293"/>
      <c r="I11" s="293"/>
      <c r="J11" s="293"/>
      <c r="K11" s="291"/>
    </row>
    <row r="12" s="1" customFormat="1" ht="15" customHeight="1">
      <c r="B12" s="294"/>
      <c r="C12" s="295"/>
      <c r="D12" s="293"/>
      <c r="E12" s="293"/>
      <c r="F12" s="293"/>
      <c r="G12" s="293"/>
      <c r="H12" s="293"/>
      <c r="I12" s="293"/>
      <c r="J12" s="293"/>
      <c r="K12" s="291"/>
    </row>
    <row r="13" s="1" customFormat="1" ht="15" customHeight="1">
      <c r="B13" s="294"/>
      <c r="C13" s="295"/>
      <c r="D13" s="296" t="s">
        <v>835</v>
      </c>
      <c r="E13" s="293"/>
      <c r="F13" s="293"/>
      <c r="G13" s="293"/>
      <c r="H13" s="293"/>
      <c r="I13" s="293"/>
      <c r="J13" s="293"/>
      <c r="K13" s="291"/>
    </row>
    <row r="14" s="1" customFormat="1" ht="12.75" customHeight="1">
      <c r="B14" s="294"/>
      <c r="C14" s="295"/>
      <c r="D14" s="295"/>
      <c r="E14" s="295"/>
      <c r="F14" s="295"/>
      <c r="G14" s="295"/>
      <c r="H14" s="295"/>
      <c r="I14" s="295"/>
      <c r="J14" s="295"/>
      <c r="K14" s="291"/>
    </row>
    <row r="15" s="1" customFormat="1" ht="15" customHeight="1">
      <c r="B15" s="294"/>
      <c r="C15" s="295"/>
      <c r="D15" s="293" t="s">
        <v>836</v>
      </c>
      <c r="E15" s="293"/>
      <c r="F15" s="293"/>
      <c r="G15" s="293"/>
      <c r="H15" s="293"/>
      <c r="I15" s="293"/>
      <c r="J15" s="293"/>
      <c r="K15" s="291"/>
    </row>
    <row r="16" s="1" customFormat="1" ht="15" customHeight="1">
      <c r="B16" s="294"/>
      <c r="C16" s="295"/>
      <c r="D16" s="293" t="s">
        <v>837</v>
      </c>
      <c r="E16" s="293"/>
      <c r="F16" s="293"/>
      <c r="G16" s="293"/>
      <c r="H16" s="293"/>
      <c r="I16" s="293"/>
      <c r="J16" s="293"/>
      <c r="K16" s="291"/>
    </row>
    <row r="17" s="1" customFormat="1" ht="15" customHeight="1">
      <c r="B17" s="294"/>
      <c r="C17" s="295"/>
      <c r="D17" s="293" t="s">
        <v>838</v>
      </c>
      <c r="E17" s="293"/>
      <c r="F17" s="293"/>
      <c r="G17" s="293"/>
      <c r="H17" s="293"/>
      <c r="I17" s="293"/>
      <c r="J17" s="293"/>
      <c r="K17" s="291"/>
    </row>
    <row r="18" s="1" customFormat="1" ht="15" customHeight="1">
      <c r="B18" s="294"/>
      <c r="C18" s="295"/>
      <c r="D18" s="295"/>
      <c r="E18" s="297" t="s">
        <v>79</v>
      </c>
      <c r="F18" s="293" t="s">
        <v>839</v>
      </c>
      <c r="G18" s="293"/>
      <c r="H18" s="293"/>
      <c r="I18" s="293"/>
      <c r="J18" s="293"/>
      <c r="K18" s="291"/>
    </row>
    <row r="19" s="1" customFormat="1" ht="15" customHeight="1">
      <c r="B19" s="294"/>
      <c r="C19" s="295"/>
      <c r="D19" s="295"/>
      <c r="E19" s="297" t="s">
        <v>840</v>
      </c>
      <c r="F19" s="293" t="s">
        <v>841</v>
      </c>
      <c r="G19" s="293"/>
      <c r="H19" s="293"/>
      <c r="I19" s="293"/>
      <c r="J19" s="293"/>
      <c r="K19" s="291"/>
    </row>
    <row r="20" s="1" customFormat="1" ht="15" customHeight="1">
      <c r="B20" s="294"/>
      <c r="C20" s="295"/>
      <c r="D20" s="295"/>
      <c r="E20" s="297" t="s">
        <v>842</v>
      </c>
      <c r="F20" s="293" t="s">
        <v>843</v>
      </c>
      <c r="G20" s="293"/>
      <c r="H20" s="293"/>
      <c r="I20" s="293"/>
      <c r="J20" s="293"/>
      <c r="K20" s="291"/>
    </row>
    <row r="21" s="1" customFormat="1" ht="15" customHeight="1">
      <c r="B21" s="294"/>
      <c r="C21" s="295"/>
      <c r="D21" s="295"/>
      <c r="E21" s="297" t="s">
        <v>844</v>
      </c>
      <c r="F21" s="293" t="s">
        <v>845</v>
      </c>
      <c r="G21" s="293"/>
      <c r="H21" s="293"/>
      <c r="I21" s="293"/>
      <c r="J21" s="293"/>
      <c r="K21" s="291"/>
    </row>
    <row r="22" s="1" customFormat="1" ht="15" customHeight="1">
      <c r="B22" s="294"/>
      <c r="C22" s="295"/>
      <c r="D22" s="295"/>
      <c r="E22" s="297" t="s">
        <v>846</v>
      </c>
      <c r="F22" s="293" t="s">
        <v>847</v>
      </c>
      <c r="G22" s="293"/>
      <c r="H22" s="293"/>
      <c r="I22" s="293"/>
      <c r="J22" s="293"/>
      <c r="K22" s="291"/>
    </row>
    <row r="23" s="1" customFormat="1" ht="15" customHeight="1">
      <c r="B23" s="294"/>
      <c r="C23" s="295"/>
      <c r="D23" s="295"/>
      <c r="E23" s="297" t="s">
        <v>84</v>
      </c>
      <c r="F23" s="293" t="s">
        <v>848</v>
      </c>
      <c r="G23" s="293"/>
      <c r="H23" s="293"/>
      <c r="I23" s="293"/>
      <c r="J23" s="293"/>
      <c r="K23" s="291"/>
    </row>
    <row r="24" s="1" customFormat="1" ht="12.75" customHeight="1">
      <c r="B24" s="294"/>
      <c r="C24" s="295"/>
      <c r="D24" s="295"/>
      <c r="E24" s="295"/>
      <c r="F24" s="295"/>
      <c r="G24" s="295"/>
      <c r="H24" s="295"/>
      <c r="I24" s="295"/>
      <c r="J24" s="295"/>
      <c r="K24" s="291"/>
    </row>
    <row r="25" s="1" customFormat="1" ht="15" customHeight="1">
      <c r="B25" s="294"/>
      <c r="C25" s="293" t="s">
        <v>849</v>
      </c>
      <c r="D25" s="293"/>
      <c r="E25" s="293"/>
      <c r="F25" s="293"/>
      <c r="G25" s="293"/>
      <c r="H25" s="293"/>
      <c r="I25" s="293"/>
      <c r="J25" s="293"/>
      <c r="K25" s="291"/>
    </row>
    <row r="26" s="1" customFormat="1" ht="15" customHeight="1">
      <c r="B26" s="294"/>
      <c r="C26" s="293" t="s">
        <v>850</v>
      </c>
      <c r="D26" s="293"/>
      <c r="E26" s="293"/>
      <c r="F26" s="293"/>
      <c r="G26" s="293"/>
      <c r="H26" s="293"/>
      <c r="I26" s="293"/>
      <c r="J26" s="293"/>
      <c r="K26" s="291"/>
    </row>
    <row r="27" s="1" customFormat="1" ht="15" customHeight="1">
      <c r="B27" s="294"/>
      <c r="C27" s="293"/>
      <c r="D27" s="293" t="s">
        <v>851</v>
      </c>
      <c r="E27" s="293"/>
      <c r="F27" s="293"/>
      <c r="G27" s="293"/>
      <c r="H27" s="293"/>
      <c r="I27" s="293"/>
      <c r="J27" s="293"/>
      <c r="K27" s="291"/>
    </row>
    <row r="28" s="1" customFormat="1" ht="15" customHeight="1">
      <c r="B28" s="294"/>
      <c r="C28" s="295"/>
      <c r="D28" s="293" t="s">
        <v>852</v>
      </c>
      <c r="E28" s="293"/>
      <c r="F28" s="293"/>
      <c r="G28" s="293"/>
      <c r="H28" s="293"/>
      <c r="I28" s="293"/>
      <c r="J28" s="293"/>
      <c r="K28" s="291"/>
    </row>
    <row r="29" s="1" customFormat="1" ht="12.75" customHeight="1">
      <c r="B29" s="294"/>
      <c r="C29" s="295"/>
      <c r="D29" s="295"/>
      <c r="E29" s="295"/>
      <c r="F29" s="295"/>
      <c r="G29" s="295"/>
      <c r="H29" s="295"/>
      <c r="I29" s="295"/>
      <c r="J29" s="295"/>
      <c r="K29" s="291"/>
    </row>
    <row r="30" s="1" customFormat="1" ht="15" customHeight="1">
      <c r="B30" s="294"/>
      <c r="C30" s="295"/>
      <c r="D30" s="293" t="s">
        <v>853</v>
      </c>
      <c r="E30" s="293"/>
      <c r="F30" s="293"/>
      <c r="G30" s="293"/>
      <c r="H30" s="293"/>
      <c r="I30" s="293"/>
      <c r="J30" s="293"/>
      <c r="K30" s="291"/>
    </row>
    <row r="31" s="1" customFormat="1" ht="15" customHeight="1">
      <c r="B31" s="294"/>
      <c r="C31" s="295"/>
      <c r="D31" s="293" t="s">
        <v>854</v>
      </c>
      <c r="E31" s="293"/>
      <c r="F31" s="293"/>
      <c r="G31" s="293"/>
      <c r="H31" s="293"/>
      <c r="I31" s="293"/>
      <c r="J31" s="293"/>
      <c r="K31" s="291"/>
    </row>
    <row r="32" s="1" customFormat="1" ht="12.75" customHeight="1">
      <c r="B32" s="294"/>
      <c r="C32" s="295"/>
      <c r="D32" s="295"/>
      <c r="E32" s="295"/>
      <c r="F32" s="295"/>
      <c r="G32" s="295"/>
      <c r="H32" s="295"/>
      <c r="I32" s="295"/>
      <c r="J32" s="295"/>
      <c r="K32" s="291"/>
    </row>
    <row r="33" s="1" customFormat="1" ht="15" customHeight="1">
      <c r="B33" s="294"/>
      <c r="C33" s="295"/>
      <c r="D33" s="293" t="s">
        <v>855</v>
      </c>
      <c r="E33" s="293"/>
      <c r="F33" s="293"/>
      <c r="G33" s="293"/>
      <c r="H33" s="293"/>
      <c r="I33" s="293"/>
      <c r="J33" s="293"/>
      <c r="K33" s="291"/>
    </row>
    <row r="34" s="1" customFormat="1" ht="15" customHeight="1">
      <c r="B34" s="294"/>
      <c r="C34" s="295"/>
      <c r="D34" s="293" t="s">
        <v>856</v>
      </c>
      <c r="E34" s="293"/>
      <c r="F34" s="293"/>
      <c r="G34" s="293"/>
      <c r="H34" s="293"/>
      <c r="I34" s="293"/>
      <c r="J34" s="293"/>
      <c r="K34" s="291"/>
    </row>
    <row r="35" s="1" customFormat="1" ht="15" customHeight="1">
      <c r="B35" s="294"/>
      <c r="C35" s="295"/>
      <c r="D35" s="293" t="s">
        <v>857</v>
      </c>
      <c r="E35" s="293"/>
      <c r="F35" s="293"/>
      <c r="G35" s="293"/>
      <c r="H35" s="293"/>
      <c r="I35" s="293"/>
      <c r="J35" s="293"/>
      <c r="K35" s="291"/>
    </row>
    <row r="36" s="1" customFormat="1" ht="15" customHeight="1">
      <c r="B36" s="294"/>
      <c r="C36" s="295"/>
      <c r="D36" s="293"/>
      <c r="E36" s="296" t="s">
        <v>136</v>
      </c>
      <c r="F36" s="293"/>
      <c r="G36" s="293" t="s">
        <v>858</v>
      </c>
      <c r="H36" s="293"/>
      <c r="I36" s="293"/>
      <c r="J36" s="293"/>
      <c r="K36" s="291"/>
    </row>
    <row r="37" s="1" customFormat="1" ht="30.75" customHeight="1">
      <c r="B37" s="294"/>
      <c r="C37" s="295"/>
      <c r="D37" s="293"/>
      <c r="E37" s="296" t="s">
        <v>859</v>
      </c>
      <c r="F37" s="293"/>
      <c r="G37" s="293" t="s">
        <v>860</v>
      </c>
      <c r="H37" s="293"/>
      <c r="I37" s="293"/>
      <c r="J37" s="293"/>
      <c r="K37" s="291"/>
    </row>
    <row r="38" s="1" customFormat="1" ht="15" customHeight="1">
      <c r="B38" s="294"/>
      <c r="C38" s="295"/>
      <c r="D38" s="293"/>
      <c r="E38" s="296" t="s">
        <v>54</v>
      </c>
      <c r="F38" s="293"/>
      <c r="G38" s="293" t="s">
        <v>861</v>
      </c>
      <c r="H38" s="293"/>
      <c r="I38" s="293"/>
      <c r="J38" s="293"/>
      <c r="K38" s="291"/>
    </row>
    <row r="39" s="1" customFormat="1" ht="15" customHeight="1">
      <c r="B39" s="294"/>
      <c r="C39" s="295"/>
      <c r="D39" s="293"/>
      <c r="E39" s="296" t="s">
        <v>55</v>
      </c>
      <c r="F39" s="293"/>
      <c r="G39" s="293" t="s">
        <v>862</v>
      </c>
      <c r="H39" s="293"/>
      <c r="I39" s="293"/>
      <c r="J39" s="293"/>
      <c r="K39" s="291"/>
    </row>
    <row r="40" s="1" customFormat="1" ht="15" customHeight="1">
      <c r="B40" s="294"/>
      <c r="C40" s="295"/>
      <c r="D40" s="293"/>
      <c r="E40" s="296" t="s">
        <v>137</v>
      </c>
      <c r="F40" s="293"/>
      <c r="G40" s="293" t="s">
        <v>863</v>
      </c>
      <c r="H40" s="293"/>
      <c r="I40" s="293"/>
      <c r="J40" s="293"/>
      <c r="K40" s="291"/>
    </row>
    <row r="41" s="1" customFormat="1" ht="15" customHeight="1">
      <c r="B41" s="294"/>
      <c r="C41" s="295"/>
      <c r="D41" s="293"/>
      <c r="E41" s="296" t="s">
        <v>138</v>
      </c>
      <c r="F41" s="293"/>
      <c r="G41" s="293" t="s">
        <v>864</v>
      </c>
      <c r="H41" s="293"/>
      <c r="I41" s="293"/>
      <c r="J41" s="293"/>
      <c r="K41" s="291"/>
    </row>
    <row r="42" s="1" customFormat="1" ht="15" customHeight="1">
      <c r="B42" s="294"/>
      <c r="C42" s="295"/>
      <c r="D42" s="293"/>
      <c r="E42" s="296" t="s">
        <v>865</v>
      </c>
      <c r="F42" s="293"/>
      <c r="G42" s="293" t="s">
        <v>866</v>
      </c>
      <c r="H42" s="293"/>
      <c r="I42" s="293"/>
      <c r="J42" s="293"/>
      <c r="K42" s="291"/>
    </row>
    <row r="43" s="1" customFormat="1" ht="15" customHeight="1">
      <c r="B43" s="294"/>
      <c r="C43" s="295"/>
      <c r="D43" s="293"/>
      <c r="E43" s="296"/>
      <c r="F43" s="293"/>
      <c r="G43" s="293" t="s">
        <v>867</v>
      </c>
      <c r="H43" s="293"/>
      <c r="I43" s="293"/>
      <c r="J43" s="293"/>
      <c r="K43" s="291"/>
    </row>
    <row r="44" s="1" customFormat="1" ht="15" customHeight="1">
      <c r="B44" s="294"/>
      <c r="C44" s="295"/>
      <c r="D44" s="293"/>
      <c r="E44" s="296" t="s">
        <v>868</v>
      </c>
      <c r="F44" s="293"/>
      <c r="G44" s="293" t="s">
        <v>869</v>
      </c>
      <c r="H44" s="293"/>
      <c r="I44" s="293"/>
      <c r="J44" s="293"/>
      <c r="K44" s="291"/>
    </row>
    <row r="45" s="1" customFormat="1" ht="15" customHeight="1">
      <c r="B45" s="294"/>
      <c r="C45" s="295"/>
      <c r="D45" s="293"/>
      <c r="E45" s="296" t="s">
        <v>140</v>
      </c>
      <c r="F45" s="293"/>
      <c r="G45" s="293" t="s">
        <v>870</v>
      </c>
      <c r="H45" s="293"/>
      <c r="I45" s="293"/>
      <c r="J45" s="293"/>
      <c r="K45" s="291"/>
    </row>
    <row r="46" s="1" customFormat="1" ht="12.75" customHeight="1">
      <c r="B46" s="294"/>
      <c r="C46" s="295"/>
      <c r="D46" s="293"/>
      <c r="E46" s="293"/>
      <c r="F46" s="293"/>
      <c r="G46" s="293"/>
      <c r="H46" s="293"/>
      <c r="I46" s="293"/>
      <c r="J46" s="293"/>
      <c r="K46" s="291"/>
    </row>
    <row r="47" s="1" customFormat="1" ht="15" customHeight="1">
      <c r="B47" s="294"/>
      <c r="C47" s="295"/>
      <c r="D47" s="293" t="s">
        <v>871</v>
      </c>
      <c r="E47" s="293"/>
      <c r="F47" s="293"/>
      <c r="G47" s="293"/>
      <c r="H47" s="293"/>
      <c r="I47" s="293"/>
      <c r="J47" s="293"/>
      <c r="K47" s="291"/>
    </row>
    <row r="48" s="1" customFormat="1" ht="15" customHeight="1">
      <c r="B48" s="294"/>
      <c r="C48" s="295"/>
      <c r="D48" s="295"/>
      <c r="E48" s="293" t="s">
        <v>872</v>
      </c>
      <c r="F48" s="293"/>
      <c r="G48" s="293"/>
      <c r="H48" s="293"/>
      <c r="I48" s="293"/>
      <c r="J48" s="293"/>
      <c r="K48" s="291"/>
    </row>
    <row r="49" s="1" customFormat="1" ht="15" customHeight="1">
      <c r="B49" s="294"/>
      <c r="C49" s="295"/>
      <c r="D49" s="295"/>
      <c r="E49" s="293" t="s">
        <v>873</v>
      </c>
      <c r="F49" s="293"/>
      <c r="G49" s="293"/>
      <c r="H49" s="293"/>
      <c r="I49" s="293"/>
      <c r="J49" s="293"/>
      <c r="K49" s="291"/>
    </row>
    <row r="50" s="1" customFormat="1" ht="15" customHeight="1">
      <c r="B50" s="294"/>
      <c r="C50" s="295"/>
      <c r="D50" s="295"/>
      <c r="E50" s="293" t="s">
        <v>874</v>
      </c>
      <c r="F50" s="293"/>
      <c r="G50" s="293"/>
      <c r="H50" s="293"/>
      <c r="I50" s="293"/>
      <c r="J50" s="293"/>
      <c r="K50" s="291"/>
    </row>
    <row r="51" s="1" customFormat="1" ht="15" customHeight="1">
      <c r="B51" s="294"/>
      <c r="C51" s="295"/>
      <c r="D51" s="293" t="s">
        <v>875</v>
      </c>
      <c r="E51" s="293"/>
      <c r="F51" s="293"/>
      <c r="G51" s="293"/>
      <c r="H51" s="293"/>
      <c r="I51" s="293"/>
      <c r="J51" s="293"/>
      <c r="K51" s="291"/>
    </row>
    <row r="52" s="1" customFormat="1" ht="25.5" customHeight="1">
      <c r="B52" s="289"/>
      <c r="C52" s="290" t="s">
        <v>876</v>
      </c>
      <c r="D52" s="290"/>
      <c r="E52" s="290"/>
      <c r="F52" s="290"/>
      <c r="G52" s="290"/>
      <c r="H52" s="290"/>
      <c r="I52" s="290"/>
      <c r="J52" s="290"/>
      <c r="K52" s="291"/>
    </row>
    <row r="53" s="1" customFormat="1" ht="5.25" customHeight="1">
      <c r="B53" s="289"/>
      <c r="C53" s="292"/>
      <c r="D53" s="292"/>
      <c r="E53" s="292"/>
      <c r="F53" s="292"/>
      <c r="G53" s="292"/>
      <c r="H53" s="292"/>
      <c r="I53" s="292"/>
      <c r="J53" s="292"/>
      <c r="K53" s="291"/>
    </row>
    <row r="54" s="1" customFormat="1" ht="15" customHeight="1">
      <c r="B54" s="289"/>
      <c r="C54" s="293" t="s">
        <v>877</v>
      </c>
      <c r="D54" s="293"/>
      <c r="E54" s="293"/>
      <c r="F54" s="293"/>
      <c r="G54" s="293"/>
      <c r="H54" s="293"/>
      <c r="I54" s="293"/>
      <c r="J54" s="293"/>
      <c r="K54" s="291"/>
    </row>
    <row r="55" s="1" customFormat="1" ht="15" customHeight="1">
      <c r="B55" s="289"/>
      <c r="C55" s="293" t="s">
        <v>878</v>
      </c>
      <c r="D55" s="293"/>
      <c r="E55" s="293"/>
      <c r="F55" s="293"/>
      <c r="G55" s="293"/>
      <c r="H55" s="293"/>
      <c r="I55" s="293"/>
      <c r="J55" s="293"/>
      <c r="K55" s="291"/>
    </row>
    <row r="56" s="1" customFormat="1" ht="12.75" customHeight="1">
      <c r="B56" s="289"/>
      <c r="C56" s="293"/>
      <c r="D56" s="293"/>
      <c r="E56" s="293"/>
      <c r="F56" s="293"/>
      <c r="G56" s="293"/>
      <c r="H56" s="293"/>
      <c r="I56" s="293"/>
      <c r="J56" s="293"/>
      <c r="K56" s="291"/>
    </row>
    <row r="57" s="1" customFormat="1" ht="15" customHeight="1">
      <c r="B57" s="289"/>
      <c r="C57" s="293" t="s">
        <v>879</v>
      </c>
      <c r="D57" s="293"/>
      <c r="E57" s="293"/>
      <c r="F57" s="293"/>
      <c r="G57" s="293"/>
      <c r="H57" s="293"/>
      <c r="I57" s="293"/>
      <c r="J57" s="293"/>
      <c r="K57" s="291"/>
    </row>
    <row r="58" s="1" customFormat="1" ht="15" customHeight="1">
      <c r="B58" s="289"/>
      <c r="C58" s="295"/>
      <c r="D58" s="293" t="s">
        <v>880</v>
      </c>
      <c r="E58" s="293"/>
      <c r="F58" s="293"/>
      <c r="G58" s="293"/>
      <c r="H58" s="293"/>
      <c r="I58" s="293"/>
      <c r="J58" s="293"/>
      <c r="K58" s="291"/>
    </row>
    <row r="59" s="1" customFormat="1" ht="15" customHeight="1">
      <c r="B59" s="289"/>
      <c r="C59" s="295"/>
      <c r="D59" s="293" t="s">
        <v>881</v>
      </c>
      <c r="E59" s="293"/>
      <c r="F59" s="293"/>
      <c r="G59" s="293"/>
      <c r="H59" s="293"/>
      <c r="I59" s="293"/>
      <c r="J59" s="293"/>
      <c r="K59" s="291"/>
    </row>
    <row r="60" s="1" customFormat="1" ht="15" customHeight="1">
      <c r="B60" s="289"/>
      <c r="C60" s="295"/>
      <c r="D60" s="293" t="s">
        <v>882</v>
      </c>
      <c r="E60" s="293"/>
      <c r="F60" s="293"/>
      <c r="G60" s="293"/>
      <c r="H60" s="293"/>
      <c r="I60" s="293"/>
      <c r="J60" s="293"/>
      <c r="K60" s="291"/>
    </row>
    <row r="61" s="1" customFormat="1" ht="15" customHeight="1">
      <c r="B61" s="289"/>
      <c r="C61" s="295"/>
      <c r="D61" s="293" t="s">
        <v>883</v>
      </c>
      <c r="E61" s="293"/>
      <c r="F61" s="293"/>
      <c r="G61" s="293"/>
      <c r="H61" s="293"/>
      <c r="I61" s="293"/>
      <c r="J61" s="293"/>
      <c r="K61" s="291"/>
    </row>
    <row r="62" s="1" customFormat="1" ht="15" customHeight="1">
      <c r="B62" s="289"/>
      <c r="C62" s="295"/>
      <c r="D62" s="298" t="s">
        <v>884</v>
      </c>
      <c r="E62" s="298"/>
      <c r="F62" s="298"/>
      <c r="G62" s="298"/>
      <c r="H62" s="298"/>
      <c r="I62" s="298"/>
      <c r="J62" s="298"/>
      <c r="K62" s="291"/>
    </row>
    <row r="63" s="1" customFormat="1" ht="15" customHeight="1">
      <c r="B63" s="289"/>
      <c r="C63" s="295"/>
      <c r="D63" s="293" t="s">
        <v>885</v>
      </c>
      <c r="E63" s="293"/>
      <c r="F63" s="293"/>
      <c r="G63" s="293"/>
      <c r="H63" s="293"/>
      <c r="I63" s="293"/>
      <c r="J63" s="293"/>
      <c r="K63" s="291"/>
    </row>
    <row r="64" s="1" customFormat="1" ht="12.75" customHeight="1">
      <c r="B64" s="289"/>
      <c r="C64" s="295"/>
      <c r="D64" s="295"/>
      <c r="E64" s="299"/>
      <c r="F64" s="295"/>
      <c r="G64" s="295"/>
      <c r="H64" s="295"/>
      <c r="I64" s="295"/>
      <c r="J64" s="295"/>
      <c r="K64" s="291"/>
    </row>
    <row r="65" s="1" customFormat="1" ht="15" customHeight="1">
      <c r="B65" s="289"/>
      <c r="C65" s="295"/>
      <c r="D65" s="293" t="s">
        <v>886</v>
      </c>
      <c r="E65" s="293"/>
      <c r="F65" s="293"/>
      <c r="G65" s="293"/>
      <c r="H65" s="293"/>
      <c r="I65" s="293"/>
      <c r="J65" s="293"/>
      <c r="K65" s="291"/>
    </row>
    <row r="66" s="1" customFormat="1" ht="15" customHeight="1">
      <c r="B66" s="289"/>
      <c r="C66" s="295"/>
      <c r="D66" s="298" t="s">
        <v>887</v>
      </c>
      <c r="E66" s="298"/>
      <c r="F66" s="298"/>
      <c r="G66" s="298"/>
      <c r="H66" s="298"/>
      <c r="I66" s="298"/>
      <c r="J66" s="298"/>
      <c r="K66" s="291"/>
    </row>
    <row r="67" s="1" customFormat="1" ht="15" customHeight="1">
      <c r="B67" s="289"/>
      <c r="C67" s="295"/>
      <c r="D67" s="293" t="s">
        <v>888</v>
      </c>
      <c r="E67" s="293"/>
      <c r="F67" s="293"/>
      <c r="G67" s="293"/>
      <c r="H67" s="293"/>
      <c r="I67" s="293"/>
      <c r="J67" s="293"/>
      <c r="K67" s="291"/>
    </row>
    <row r="68" s="1" customFormat="1" ht="15" customHeight="1">
      <c r="B68" s="289"/>
      <c r="C68" s="295"/>
      <c r="D68" s="293" t="s">
        <v>889</v>
      </c>
      <c r="E68" s="293"/>
      <c r="F68" s="293"/>
      <c r="G68" s="293"/>
      <c r="H68" s="293"/>
      <c r="I68" s="293"/>
      <c r="J68" s="293"/>
      <c r="K68" s="291"/>
    </row>
    <row r="69" s="1" customFormat="1" ht="15" customHeight="1">
      <c r="B69" s="289"/>
      <c r="C69" s="295"/>
      <c r="D69" s="293" t="s">
        <v>890</v>
      </c>
      <c r="E69" s="293"/>
      <c r="F69" s="293"/>
      <c r="G69" s="293"/>
      <c r="H69" s="293"/>
      <c r="I69" s="293"/>
      <c r="J69" s="293"/>
      <c r="K69" s="291"/>
    </row>
    <row r="70" s="1" customFormat="1" ht="15" customHeight="1">
      <c r="B70" s="289"/>
      <c r="C70" s="295"/>
      <c r="D70" s="293" t="s">
        <v>891</v>
      </c>
      <c r="E70" s="293"/>
      <c r="F70" s="293"/>
      <c r="G70" s="293"/>
      <c r="H70" s="293"/>
      <c r="I70" s="293"/>
      <c r="J70" s="293"/>
      <c r="K70" s="291"/>
    </row>
    <row r="71" s="1" customFormat="1" ht="12.75" customHeight="1">
      <c r="B71" s="300"/>
      <c r="C71" s="301"/>
      <c r="D71" s="301"/>
      <c r="E71" s="301"/>
      <c r="F71" s="301"/>
      <c r="G71" s="301"/>
      <c r="H71" s="301"/>
      <c r="I71" s="301"/>
      <c r="J71" s="301"/>
      <c r="K71" s="302"/>
    </row>
    <row r="72" s="1" customFormat="1" ht="18.75" customHeight="1">
      <c r="B72" s="303"/>
      <c r="C72" s="303"/>
      <c r="D72" s="303"/>
      <c r="E72" s="303"/>
      <c r="F72" s="303"/>
      <c r="G72" s="303"/>
      <c r="H72" s="303"/>
      <c r="I72" s="303"/>
      <c r="J72" s="303"/>
      <c r="K72" s="304"/>
    </row>
    <row r="73" s="1" customFormat="1" ht="18.75" customHeight="1">
      <c r="B73" s="304"/>
      <c r="C73" s="304"/>
      <c r="D73" s="304"/>
      <c r="E73" s="304"/>
      <c r="F73" s="304"/>
      <c r="G73" s="304"/>
      <c r="H73" s="304"/>
      <c r="I73" s="304"/>
      <c r="J73" s="304"/>
      <c r="K73" s="304"/>
    </row>
    <row r="74" s="1" customFormat="1" ht="7.5" customHeight="1">
      <c r="B74" s="305"/>
      <c r="C74" s="306"/>
      <c r="D74" s="306"/>
      <c r="E74" s="306"/>
      <c r="F74" s="306"/>
      <c r="G74" s="306"/>
      <c r="H74" s="306"/>
      <c r="I74" s="306"/>
      <c r="J74" s="306"/>
      <c r="K74" s="307"/>
    </row>
    <row r="75" s="1" customFormat="1" ht="45" customHeight="1">
      <c r="B75" s="308"/>
      <c r="C75" s="309" t="s">
        <v>892</v>
      </c>
      <c r="D75" s="309"/>
      <c r="E75" s="309"/>
      <c r="F75" s="309"/>
      <c r="G75" s="309"/>
      <c r="H75" s="309"/>
      <c r="I75" s="309"/>
      <c r="J75" s="309"/>
      <c r="K75" s="310"/>
    </row>
    <row r="76" s="1" customFormat="1" ht="17.25" customHeight="1">
      <c r="B76" s="308"/>
      <c r="C76" s="311" t="s">
        <v>893</v>
      </c>
      <c r="D76" s="311"/>
      <c r="E76" s="311"/>
      <c r="F76" s="311" t="s">
        <v>894</v>
      </c>
      <c r="G76" s="312"/>
      <c r="H76" s="311" t="s">
        <v>55</v>
      </c>
      <c r="I76" s="311" t="s">
        <v>58</v>
      </c>
      <c r="J76" s="311" t="s">
        <v>895</v>
      </c>
      <c r="K76" s="310"/>
    </row>
    <row r="77" s="1" customFormat="1" ht="17.25" customHeight="1">
      <c r="B77" s="308"/>
      <c r="C77" s="313" t="s">
        <v>896</v>
      </c>
      <c r="D77" s="313"/>
      <c r="E77" s="313"/>
      <c r="F77" s="314" t="s">
        <v>897</v>
      </c>
      <c r="G77" s="315"/>
      <c r="H77" s="313"/>
      <c r="I77" s="313"/>
      <c r="J77" s="313" t="s">
        <v>898</v>
      </c>
      <c r="K77" s="310"/>
    </row>
    <row r="78" s="1" customFormat="1" ht="5.25" customHeight="1">
      <c r="B78" s="308"/>
      <c r="C78" s="316"/>
      <c r="D78" s="316"/>
      <c r="E78" s="316"/>
      <c r="F78" s="316"/>
      <c r="G78" s="317"/>
      <c r="H78" s="316"/>
      <c r="I78" s="316"/>
      <c r="J78" s="316"/>
      <c r="K78" s="310"/>
    </row>
    <row r="79" s="1" customFormat="1" ht="15" customHeight="1">
      <c r="B79" s="308"/>
      <c r="C79" s="296" t="s">
        <v>54</v>
      </c>
      <c r="D79" s="318"/>
      <c r="E79" s="318"/>
      <c r="F79" s="319" t="s">
        <v>899</v>
      </c>
      <c r="G79" s="320"/>
      <c r="H79" s="296" t="s">
        <v>900</v>
      </c>
      <c r="I79" s="296" t="s">
        <v>901</v>
      </c>
      <c r="J79" s="296">
        <v>20</v>
      </c>
      <c r="K79" s="310"/>
    </row>
    <row r="80" s="1" customFormat="1" ht="15" customHeight="1">
      <c r="B80" s="308"/>
      <c r="C80" s="296" t="s">
        <v>902</v>
      </c>
      <c r="D80" s="296"/>
      <c r="E80" s="296"/>
      <c r="F80" s="319" t="s">
        <v>899</v>
      </c>
      <c r="G80" s="320"/>
      <c r="H80" s="296" t="s">
        <v>903</v>
      </c>
      <c r="I80" s="296" t="s">
        <v>901</v>
      </c>
      <c r="J80" s="296">
        <v>120</v>
      </c>
      <c r="K80" s="310"/>
    </row>
    <row r="81" s="1" customFormat="1" ht="15" customHeight="1">
      <c r="B81" s="321"/>
      <c r="C81" s="296" t="s">
        <v>904</v>
      </c>
      <c r="D81" s="296"/>
      <c r="E81" s="296"/>
      <c r="F81" s="319" t="s">
        <v>905</v>
      </c>
      <c r="G81" s="320"/>
      <c r="H81" s="296" t="s">
        <v>906</v>
      </c>
      <c r="I81" s="296" t="s">
        <v>901</v>
      </c>
      <c r="J81" s="296">
        <v>50</v>
      </c>
      <c r="K81" s="310"/>
    </row>
    <row r="82" s="1" customFormat="1" ht="15" customHeight="1">
      <c r="B82" s="321"/>
      <c r="C82" s="296" t="s">
        <v>907</v>
      </c>
      <c r="D82" s="296"/>
      <c r="E82" s="296"/>
      <c r="F82" s="319" t="s">
        <v>899</v>
      </c>
      <c r="G82" s="320"/>
      <c r="H82" s="296" t="s">
        <v>908</v>
      </c>
      <c r="I82" s="296" t="s">
        <v>909</v>
      </c>
      <c r="J82" s="296"/>
      <c r="K82" s="310"/>
    </row>
    <row r="83" s="1" customFormat="1" ht="15" customHeight="1">
      <c r="B83" s="321"/>
      <c r="C83" s="322" t="s">
        <v>910</v>
      </c>
      <c r="D83" s="322"/>
      <c r="E83" s="322"/>
      <c r="F83" s="323" t="s">
        <v>905</v>
      </c>
      <c r="G83" s="322"/>
      <c r="H83" s="322" t="s">
        <v>911</v>
      </c>
      <c r="I83" s="322" t="s">
        <v>901</v>
      </c>
      <c r="J83" s="322">
        <v>15</v>
      </c>
      <c r="K83" s="310"/>
    </row>
    <row r="84" s="1" customFormat="1" ht="15" customHeight="1">
      <c r="B84" s="321"/>
      <c r="C84" s="322" t="s">
        <v>912</v>
      </c>
      <c r="D84" s="322"/>
      <c r="E84" s="322"/>
      <c r="F84" s="323" t="s">
        <v>905</v>
      </c>
      <c r="G84" s="322"/>
      <c r="H84" s="322" t="s">
        <v>913</v>
      </c>
      <c r="I84" s="322" t="s">
        <v>901</v>
      </c>
      <c r="J84" s="322">
        <v>15</v>
      </c>
      <c r="K84" s="310"/>
    </row>
    <row r="85" s="1" customFormat="1" ht="15" customHeight="1">
      <c r="B85" s="321"/>
      <c r="C85" s="322" t="s">
        <v>914</v>
      </c>
      <c r="D85" s="322"/>
      <c r="E85" s="322"/>
      <c r="F85" s="323" t="s">
        <v>905</v>
      </c>
      <c r="G85" s="322"/>
      <c r="H85" s="322" t="s">
        <v>915</v>
      </c>
      <c r="I85" s="322" t="s">
        <v>901</v>
      </c>
      <c r="J85" s="322">
        <v>20</v>
      </c>
      <c r="K85" s="310"/>
    </row>
    <row r="86" s="1" customFormat="1" ht="15" customHeight="1">
      <c r="B86" s="321"/>
      <c r="C86" s="322" t="s">
        <v>916</v>
      </c>
      <c r="D86" s="322"/>
      <c r="E86" s="322"/>
      <c r="F86" s="323" t="s">
        <v>905</v>
      </c>
      <c r="G86" s="322"/>
      <c r="H86" s="322" t="s">
        <v>917</v>
      </c>
      <c r="I86" s="322" t="s">
        <v>901</v>
      </c>
      <c r="J86" s="322">
        <v>20</v>
      </c>
      <c r="K86" s="310"/>
    </row>
    <row r="87" s="1" customFormat="1" ht="15" customHeight="1">
      <c r="B87" s="321"/>
      <c r="C87" s="296" t="s">
        <v>918</v>
      </c>
      <c r="D87" s="296"/>
      <c r="E87" s="296"/>
      <c r="F87" s="319" t="s">
        <v>905</v>
      </c>
      <c r="G87" s="320"/>
      <c r="H87" s="296" t="s">
        <v>919</v>
      </c>
      <c r="I87" s="296" t="s">
        <v>901</v>
      </c>
      <c r="J87" s="296">
        <v>50</v>
      </c>
      <c r="K87" s="310"/>
    </row>
    <row r="88" s="1" customFormat="1" ht="15" customHeight="1">
      <c r="B88" s="321"/>
      <c r="C88" s="296" t="s">
        <v>920</v>
      </c>
      <c r="D88" s="296"/>
      <c r="E88" s="296"/>
      <c r="F88" s="319" t="s">
        <v>905</v>
      </c>
      <c r="G88" s="320"/>
      <c r="H88" s="296" t="s">
        <v>921</v>
      </c>
      <c r="I88" s="296" t="s">
        <v>901</v>
      </c>
      <c r="J88" s="296">
        <v>20</v>
      </c>
      <c r="K88" s="310"/>
    </row>
    <row r="89" s="1" customFormat="1" ht="15" customHeight="1">
      <c r="B89" s="321"/>
      <c r="C89" s="296" t="s">
        <v>922</v>
      </c>
      <c r="D89" s="296"/>
      <c r="E89" s="296"/>
      <c r="F89" s="319" t="s">
        <v>905</v>
      </c>
      <c r="G89" s="320"/>
      <c r="H89" s="296" t="s">
        <v>923</v>
      </c>
      <c r="I89" s="296" t="s">
        <v>901</v>
      </c>
      <c r="J89" s="296">
        <v>20</v>
      </c>
      <c r="K89" s="310"/>
    </row>
    <row r="90" s="1" customFormat="1" ht="15" customHeight="1">
      <c r="B90" s="321"/>
      <c r="C90" s="296" t="s">
        <v>924</v>
      </c>
      <c r="D90" s="296"/>
      <c r="E90" s="296"/>
      <c r="F90" s="319" t="s">
        <v>905</v>
      </c>
      <c r="G90" s="320"/>
      <c r="H90" s="296" t="s">
        <v>925</v>
      </c>
      <c r="I90" s="296" t="s">
        <v>901</v>
      </c>
      <c r="J90" s="296">
        <v>50</v>
      </c>
      <c r="K90" s="310"/>
    </row>
    <row r="91" s="1" customFormat="1" ht="15" customHeight="1">
      <c r="B91" s="321"/>
      <c r="C91" s="296" t="s">
        <v>926</v>
      </c>
      <c r="D91" s="296"/>
      <c r="E91" s="296"/>
      <c r="F91" s="319" t="s">
        <v>905</v>
      </c>
      <c r="G91" s="320"/>
      <c r="H91" s="296" t="s">
        <v>926</v>
      </c>
      <c r="I91" s="296" t="s">
        <v>901</v>
      </c>
      <c r="J91" s="296">
        <v>50</v>
      </c>
      <c r="K91" s="310"/>
    </row>
    <row r="92" s="1" customFormat="1" ht="15" customHeight="1">
      <c r="B92" s="321"/>
      <c r="C92" s="296" t="s">
        <v>927</v>
      </c>
      <c r="D92" s="296"/>
      <c r="E92" s="296"/>
      <c r="F92" s="319" t="s">
        <v>905</v>
      </c>
      <c r="G92" s="320"/>
      <c r="H92" s="296" t="s">
        <v>928</v>
      </c>
      <c r="I92" s="296" t="s">
        <v>901</v>
      </c>
      <c r="J92" s="296">
        <v>255</v>
      </c>
      <c r="K92" s="310"/>
    </row>
    <row r="93" s="1" customFormat="1" ht="15" customHeight="1">
      <c r="B93" s="321"/>
      <c r="C93" s="296" t="s">
        <v>929</v>
      </c>
      <c r="D93" s="296"/>
      <c r="E93" s="296"/>
      <c r="F93" s="319" t="s">
        <v>899</v>
      </c>
      <c r="G93" s="320"/>
      <c r="H93" s="296" t="s">
        <v>930</v>
      </c>
      <c r="I93" s="296" t="s">
        <v>931</v>
      </c>
      <c r="J93" s="296"/>
      <c r="K93" s="310"/>
    </row>
    <row r="94" s="1" customFormat="1" ht="15" customHeight="1">
      <c r="B94" s="321"/>
      <c r="C94" s="296" t="s">
        <v>932</v>
      </c>
      <c r="D94" s="296"/>
      <c r="E94" s="296"/>
      <c r="F94" s="319" t="s">
        <v>899</v>
      </c>
      <c r="G94" s="320"/>
      <c r="H94" s="296" t="s">
        <v>933</v>
      </c>
      <c r="I94" s="296" t="s">
        <v>934</v>
      </c>
      <c r="J94" s="296"/>
      <c r="K94" s="310"/>
    </row>
    <row r="95" s="1" customFormat="1" ht="15" customHeight="1">
      <c r="B95" s="321"/>
      <c r="C95" s="296" t="s">
        <v>935</v>
      </c>
      <c r="D95" s="296"/>
      <c r="E95" s="296"/>
      <c r="F95" s="319" t="s">
        <v>899</v>
      </c>
      <c r="G95" s="320"/>
      <c r="H95" s="296" t="s">
        <v>935</v>
      </c>
      <c r="I95" s="296" t="s">
        <v>934</v>
      </c>
      <c r="J95" s="296"/>
      <c r="K95" s="310"/>
    </row>
    <row r="96" s="1" customFormat="1" ht="15" customHeight="1">
      <c r="B96" s="321"/>
      <c r="C96" s="296" t="s">
        <v>39</v>
      </c>
      <c r="D96" s="296"/>
      <c r="E96" s="296"/>
      <c r="F96" s="319" t="s">
        <v>899</v>
      </c>
      <c r="G96" s="320"/>
      <c r="H96" s="296" t="s">
        <v>936</v>
      </c>
      <c r="I96" s="296" t="s">
        <v>934</v>
      </c>
      <c r="J96" s="296"/>
      <c r="K96" s="310"/>
    </row>
    <row r="97" s="1" customFormat="1" ht="15" customHeight="1">
      <c r="B97" s="321"/>
      <c r="C97" s="296" t="s">
        <v>49</v>
      </c>
      <c r="D97" s="296"/>
      <c r="E97" s="296"/>
      <c r="F97" s="319" t="s">
        <v>899</v>
      </c>
      <c r="G97" s="320"/>
      <c r="H97" s="296" t="s">
        <v>937</v>
      </c>
      <c r="I97" s="296" t="s">
        <v>934</v>
      </c>
      <c r="J97" s="296"/>
      <c r="K97" s="310"/>
    </row>
    <row r="98" s="1" customFormat="1" ht="15" customHeight="1">
      <c r="B98" s="324"/>
      <c r="C98" s="325"/>
      <c r="D98" s="325"/>
      <c r="E98" s="325"/>
      <c r="F98" s="325"/>
      <c r="G98" s="325"/>
      <c r="H98" s="325"/>
      <c r="I98" s="325"/>
      <c r="J98" s="325"/>
      <c r="K98" s="326"/>
    </row>
    <row r="99" s="1" customFormat="1" ht="18.75" customHeight="1">
      <c r="B99" s="327"/>
      <c r="C99" s="328"/>
      <c r="D99" s="328"/>
      <c r="E99" s="328"/>
      <c r="F99" s="328"/>
      <c r="G99" s="328"/>
      <c r="H99" s="328"/>
      <c r="I99" s="328"/>
      <c r="J99" s="328"/>
      <c r="K99" s="327"/>
    </row>
    <row r="100" s="1" customFormat="1" ht="18.75" customHeight="1">
      <c r="B100" s="304"/>
      <c r="C100" s="304"/>
      <c r="D100" s="304"/>
      <c r="E100" s="304"/>
      <c r="F100" s="304"/>
      <c r="G100" s="304"/>
      <c r="H100" s="304"/>
      <c r="I100" s="304"/>
      <c r="J100" s="304"/>
      <c r="K100" s="304"/>
    </row>
    <row r="101" s="1" customFormat="1" ht="7.5" customHeight="1">
      <c r="B101" s="305"/>
      <c r="C101" s="306"/>
      <c r="D101" s="306"/>
      <c r="E101" s="306"/>
      <c r="F101" s="306"/>
      <c r="G101" s="306"/>
      <c r="H101" s="306"/>
      <c r="I101" s="306"/>
      <c r="J101" s="306"/>
      <c r="K101" s="307"/>
    </row>
    <row r="102" s="1" customFormat="1" ht="45" customHeight="1">
      <c r="B102" s="308"/>
      <c r="C102" s="309" t="s">
        <v>938</v>
      </c>
      <c r="D102" s="309"/>
      <c r="E102" s="309"/>
      <c r="F102" s="309"/>
      <c r="G102" s="309"/>
      <c r="H102" s="309"/>
      <c r="I102" s="309"/>
      <c r="J102" s="309"/>
      <c r="K102" s="310"/>
    </row>
    <row r="103" s="1" customFormat="1" ht="17.25" customHeight="1">
      <c r="B103" s="308"/>
      <c r="C103" s="311" t="s">
        <v>893</v>
      </c>
      <c r="D103" s="311"/>
      <c r="E103" s="311"/>
      <c r="F103" s="311" t="s">
        <v>894</v>
      </c>
      <c r="G103" s="312"/>
      <c r="H103" s="311" t="s">
        <v>55</v>
      </c>
      <c r="I103" s="311" t="s">
        <v>58</v>
      </c>
      <c r="J103" s="311" t="s">
        <v>895</v>
      </c>
      <c r="K103" s="310"/>
    </row>
    <row r="104" s="1" customFormat="1" ht="17.25" customHeight="1">
      <c r="B104" s="308"/>
      <c r="C104" s="313" t="s">
        <v>896</v>
      </c>
      <c r="D104" s="313"/>
      <c r="E104" s="313"/>
      <c r="F104" s="314" t="s">
        <v>897</v>
      </c>
      <c r="G104" s="315"/>
      <c r="H104" s="313"/>
      <c r="I104" s="313"/>
      <c r="J104" s="313" t="s">
        <v>898</v>
      </c>
      <c r="K104" s="310"/>
    </row>
    <row r="105" s="1" customFormat="1" ht="5.25" customHeight="1">
      <c r="B105" s="308"/>
      <c r="C105" s="311"/>
      <c r="D105" s="311"/>
      <c r="E105" s="311"/>
      <c r="F105" s="311"/>
      <c r="G105" s="329"/>
      <c r="H105" s="311"/>
      <c r="I105" s="311"/>
      <c r="J105" s="311"/>
      <c r="K105" s="310"/>
    </row>
    <row r="106" s="1" customFormat="1" ht="15" customHeight="1">
      <c r="B106" s="308"/>
      <c r="C106" s="296" t="s">
        <v>54</v>
      </c>
      <c r="D106" s="318"/>
      <c r="E106" s="318"/>
      <c r="F106" s="319" t="s">
        <v>899</v>
      </c>
      <c r="G106" s="296"/>
      <c r="H106" s="296" t="s">
        <v>939</v>
      </c>
      <c r="I106" s="296" t="s">
        <v>901</v>
      </c>
      <c r="J106" s="296">
        <v>20</v>
      </c>
      <c r="K106" s="310"/>
    </row>
    <row r="107" s="1" customFormat="1" ht="15" customHeight="1">
      <c r="B107" s="308"/>
      <c r="C107" s="296" t="s">
        <v>902</v>
      </c>
      <c r="D107" s="296"/>
      <c r="E107" s="296"/>
      <c r="F107" s="319" t="s">
        <v>899</v>
      </c>
      <c r="G107" s="296"/>
      <c r="H107" s="296" t="s">
        <v>939</v>
      </c>
      <c r="I107" s="296" t="s">
        <v>901</v>
      </c>
      <c r="J107" s="296">
        <v>120</v>
      </c>
      <c r="K107" s="310"/>
    </row>
    <row r="108" s="1" customFormat="1" ht="15" customHeight="1">
      <c r="B108" s="321"/>
      <c r="C108" s="296" t="s">
        <v>904</v>
      </c>
      <c r="D108" s="296"/>
      <c r="E108" s="296"/>
      <c r="F108" s="319" t="s">
        <v>905</v>
      </c>
      <c r="G108" s="296"/>
      <c r="H108" s="296" t="s">
        <v>939</v>
      </c>
      <c r="I108" s="296" t="s">
        <v>901</v>
      </c>
      <c r="J108" s="296">
        <v>50</v>
      </c>
      <c r="K108" s="310"/>
    </row>
    <row r="109" s="1" customFormat="1" ht="15" customHeight="1">
      <c r="B109" s="321"/>
      <c r="C109" s="296" t="s">
        <v>907</v>
      </c>
      <c r="D109" s="296"/>
      <c r="E109" s="296"/>
      <c r="F109" s="319" t="s">
        <v>899</v>
      </c>
      <c r="G109" s="296"/>
      <c r="H109" s="296" t="s">
        <v>939</v>
      </c>
      <c r="I109" s="296" t="s">
        <v>909</v>
      </c>
      <c r="J109" s="296"/>
      <c r="K109" s="310"/>
    </row>
    <row r="110" s="1" customFormat="1" ht="15" customHeight="1">
      <c r="B110" s="321"/>
      <c r="C110" s="296" t="s">
        <v>918</v>
      </c>
      <c r="D110" s="296"/>
      <c r="E110" s="296"/>
      <c r="F110" s="319" t="s">
        <v>905</v>
      </c>
      <c r="G110" s="296"/>
      <c r="H110" s="296" t="s">
        <v>939</v>
      </c>
      <c r="I110" s="296" t="s">
        <v>901</v>
      </c>
      <c r="J110" s="296">
        <v>50</v>
      </c>
      <c r="K110" s="310"/>
    </row>
    <row r="111" s="1" customFormat="1" ht="15" customHeight="1">
      <c r="B111" s="321"/>
      <c r="C111" s="296" t="s">
        <v>926</v>
      </c>
      <c r="D111" s="296"/>
      <c r="E111" s="296"/>
      <c r="F111" s="319" t="s">
        <v>905</v>
      </c>
      <c r="G111" s="296"/>
      <c r="H111" s="296" t="s">
        <v>939</v>
      </c>
      <c r="I111" s="296" t="s">
        <v>901</v>
      </c>
      <c r="J111" s="296">
        <v>50</v>
      </c>
      <c r="K111" s="310"/>
    </row>
    <row r="112" s="1" customFormat="1" ht="15" customHeight="1">
      <c r="B112" s="321"/>
      <c r="C112" s="296" t="s">
        <v>924</v>
      </c>
      <c r="D112" s="296"/>
      <c r="E112" s="296"/>
      <c r="F112" s="319" t="s">
        <v>905</v>
      </c>
      <c r="G112" s="296"/>
      <c r="H112" s="296" t="s">
        <v>939</v>
      </c>
      <c r="I112" s="296" t="s">
        <v>901</v>
      </c>
      <c r="J112" s="296">
        <v>50</v>
      </c>
      <c r="K112" s="310"/>
    </row>
    <row r="113" s="1" customFormat="1" ht="15" customHeight="1">
      <c r="B113" s="321"/>
      <c r="C113" s="296" t="s">
        <v>54</v>
      </c>
      <c r="D113" s="296"/>
      <c r="E113" s="296"/>
      <c r="F113" s="319" t="s">
        <v>899</v>
      </c>
      <c r="G113" s="296"/>
      <c r="H113" s="296" t="s">
        <v>940</v>
      </c>
      <c r="I113" s="296" t="s">
        <v>901</v>
      </c>
      <c r="J113" s="296">
        <v>20</v>
      </c>
      <c r="K113" s="310"/>
    </row>
    <row r="114" s="1" customFormat="1" ht="15" customHeight="1">
      <c r="B114" s="321"/>
      <c r="C114" s="296" t="s">
        <v>941</v>
      </c>
      <c r="D114" s="296"/>
      <c r="E114" s="296"/>
      <c r="F114" s="319" t="s">
        <v>899</v>
      </c>
      <c r="G114" s="296"/>
      <c r="H114" s="296" t="s">
        <v>942</v>
      </c>
      <c r="I114" s="296" t="s">
        <v>901</v>
      </c>
      <c r="J114" s="296">
        <v>120</v>
      </c>
      <c r="K114" s="310"/>
    </row>
    <row r="115" s="1" customFormat="1" ht="15" customHeight="1">
      <c r="B115" s="321"/>
      <c r="C115" s="296" t="s">
        <v>39</v>
      </c>
      <c r="D115" s="296"/>
      <c r="E115" s="296"/>
      <c r="F115" s="319" t="s">
        <v>899</v>
      </c>
      <c r="G115" s="296"/>
      <c r="H115" s="296" t="s">
        <v>943</v>
      </c>
      <c r="I115" s="296" t="s">
        <v>934</v>
      </c>
      <c r="J115" s="296"/>
      <c r="K115" s="310"/>
    </row>
    <row r="116" s="1" customFormat="1" ht="15" customHeight="1">
      <c r="B116" s="321"/>
      <c r="C116" s="296" t="s">
        <v>49</v>
      </c>
      <c r="D116" s="296"/>
      <c r="E116" s="296"/>
      <c r="F116" s="319" t="s">
        <v>899</v>
      </c>
      <c r="G116" s="296"/>
      <c r="H116" s="296" t="s">
        <v>944</v>
      </c>
      <c r="I116" s="296" t="s">
        <v>934</v>
      </c>
      <c r="J116" s="296"/>
      <c r="K116" s="310"/>
    </row>
    <row r="117" s="1" customFormat="1" ht="15" customHeight="1">
      <c r="B117" s="321"/>
      <c r="C117" s="296" t="s">
        <v>58</v>
      </c>
      <c r="D117" s="296"/>
      <c r="E117" s="296"/>
      <c r="F117" s="319" t="s">
        <v>899</v>
      </c>
      <c r="G117" s="296"/>
      <c r="H117" s="296" t="s">
        <v>945</v>
      </c>
      <c r="I117" s="296" t="s">
        <v>946</v>
      </c>
      <c r="J117" s="296"/>
      <c r="K117" s="310"/>
    </row>
    <row r="118" s="1" customFormat="1" ht="15" customHeight="1">
      <c r="B118" s="324"/>
      <c r="C118" s="330"/>
      <c r="D118" s="330"/>
      <c r="E118" s="330"/>
      <c r="F118" s="330"/>
      <c r="G118" s="330"/>
      <c r="H118" s="330"/>
      <c r="I118" s="330"/>
      <c r="J118" s="330"/>
      <c r="K118" s="326"/>
    </row>
    <row r="119" s="1" customFormat="1" ht="18.75" customHeight="1">
      <c r="B119" s="331"/>
      <c r="C119" s="332"/>
      <c r="D119" s="332"/>
      <c r="E119" s="332"/>
      <c r="F119" s="333"/>
      <c r="G119" s="332"/>
      <c r="H119" s="332"/>
      <c r="I119" s="332"/>
      <c r="J119" s="332"/>
      <c r="K119" s="331"/>
    </row>
    <row r="120" s="1" customFormat="1" ht="18.75" customHeight="1">
      <c r="B120" s="304"/>
      <c r="C120" s="304"/>
      <c r="D120" s="304"/>
      <c r="E120" s="304"/>
      <c r="F120" s="304"/>
      <c r="G120" s="304"/>
      <c r="H120" s="304"/>
      <c r="I120" s="304"/>
      <c r="J120" s="304"/>
      <c r="K120" s="304"/>
    </row>
    <row r="121" s="1" customFormat="1" ht="7.5" customHeight="1">
      <c r="B121" s="334"/>
      <c r="C121" s="335"/>
      <c r="D121" s="335"/>
      <c r="E121" s="335"/>
      <c r="F121" s="335"/>
      <c r="G121" s="335"/>
      <c r="H121" s="335"/>
      <c r="I121" s="335"/>
      <c r="J121" s="335"/>
      <c r="K121" s="336"/>
    </row>
    <row r="122" s="1" customFormat="1" ht="45" customHeight="1">
      <c r="B122" s="337"/>
      <c r="C122" s="287" t="s">
        <v>947</v>
      </c>
      <c r="D122" s="287"/>
      <c r="E122" s="287"/>
      <c r="F122" s="287"/>
      <c r="G122" s="287"/>
      <c r="H122" s="287"/>
      <c r="I122" s="287"/>
      <c r="J122" s="287"/>
      <c r="K122" s="338"/>
    </row>
    <row r="123" s="1" customFormat="1" ht="17.25" customHeight="1">
      <c r="B123" s="339"/>
      <c r="C123" s="311" t="s">
        <v>893</v>
      </c>
      <c r="D123" s="311"/>
      <c r="E123" s="311"/>
      <c r="F123" s="311" t="s">
        <v>894</v>
      </c>
      <c r="G123" s="312"/>
      <c r="H123" s="311" t="s">
        <v>55</v>
      </c>
      <c r="I123" s="311" t="s">
        <v>58</v>
      </c>
      <c r="J123" s="311" t="s">
        <v>895</v>
      </c>
      <c r="K123" s="340"/>
    </row>
    <row r="124" s="1" customFormat="1" ht="17.25" customHeight="1">
      <c r="B124" s="339"/>
      <c r="C124" s="313" t="s">
        <v>896</v>
      </c>
      <c r="D124" s="313"/>
      <c r="E124" s="313"/>
      <c r="F124" s="314" t="s">
        <v>897</v>
      </c>
      <c r="G124" s="315"/>
      <c r="H124" s="313"/>
      <c r="I124" s="313"/>
      <c r="J124" s="313" t="s">
        <v>898</v>
      </c>
      <c r="K124" s="340"/>
    </row>
    <row r="125" s="1" customFormat="1" ht="5.25" customHeight="1">
      <c r="B125" s="341"/>
      <c r="C125" s="316"/>
      <c r="D125" s="316"/>
      <c r="E125" s="316"/>
      <c r="F125" s="316"/>
      <c r="G125" s="342"/>
      <c r="H125" s="316"/>
      <c r="I125" s="316"/>
      <c r="J125" s="316"/>
      <c r="K125" s="343"/>
    </row>
    <row r="126" s="1" customFormat="1" ht="15" customHeight="1">
      <c r="B126" s="341"/>
      <c r="C126" s="296" t="s">
        <v>902</v>
      </c>
      <c r="D126" s="318"/>
      <c r="E126" s="318"/>
      <c r="F126" s="319" t="s">
        <v>899</v>
      </c>
      <c r="G126" s="296"/>
      <c r="H126" s="296" t="s">
        <v>939</v>
      </c>
      <c r="I126" s="296" t="s">
        <v>901</v>
      </c>
      <c r="J126" s="296">
        <v>120</v>
      </c>
      <c r="K126" s="344"/>
    </row>
    <row r="127" s="1" customFormat="1" ht="15" customHeight="1">
      <c r="B127" s="341"/>
      <c r="C127" s="296" t="s">
        <v>948</v>
      </c>
      <c r="D127" s="296"/>
      <c r="E127" s="296"/>
      <c r="F127" s="319" t="s">
        <v>899</v>
      </c>
      <c r="G127" s="296"/>
      <c r="H127" s="296" t="s">
        <v>949</v>
      </c>
      <c r="I127" s="296" t="s">
        <v>901</v>
      </c>
      <c r="J127" s="296" t="s">
        <v>950</v>
      </c>
      <c r="K127" s="344"/>
    </row>
    <row r="128" s="1" customFormat="1" ht="15" customHeight="1">
      <c r="B128" s="341"/>
      <c r="C128" s="296" t="s">
        <v>84</v>
      </c>
      <c r="D128" s="296"/>
      <c r="E128" s="296"/>
      <c r="F128" s="319" t="s">
        <v>899</v>
      </c>
      <c r="G128" s="296"/>
      <c r="H128" s="296" t="s">
        <v>951</v>
      </c>
      <c r="I128" s="296" t="s">
        <v>901</v>
      </c>
      <c r="J128" s="296" t="s">
        <v>950</v>
      </c>
      <c r="K128" s="344"/>
    </row>
    <row r="129" s="1" customFormat="1" ht="15" customHeight="1">
      <c r="B129" s="341"/>
      <c r="C129" s="296" t="s">
        <v>910</v>
      </c>
      <c r="D129" s="296"/>
      <c r="E129" s="296"/>
      <c r="F129" s="319" t="s">
        <v>905</v>
      </c>
      <c r="G129" s="296"/>
      <c r="H129" s="296" t="s">
        <v>911</v>
      </c>
      <c r="I129" s="296" t="s">
        <v>901</v>
      </c>
      <c r="J129" s="296">
        <v>15</v>
      </c>
      <c r="K129" s="344"/>
    </row>
    <row r="130" s="1" customFormat="1" ht="15" customHeight="1">
      <c r="B130" s="341"/>
      <c r="C130" s="322" t="s">
        <v>912</v>
      </c>
      <c r="D130" s="322"/>
      <c r="E130" s="322"/>
      <c r="F130" s="323" t="s">
        <v>905</v>
      </c>
      <c r="G130" s="322"/>
      <c r="H130" s="322" t="s">
        <v>913</v>
      </c>
      <c r="I130" s="322" t="s">
        <v>901</v>
      </c>
      <c r="J130" s="322">
        <v>15</v>
      </c>
      <c r="K130" s="344"/>
    </row>
    <row r="131" s="1" customFormat="1" ht="15" customHeight="1">
      <c r="B131" s="341"/>
      <c r="C131" s="322" t="s">
        <v>914</v>
      </c>
      <c r="D131" s="322"/>
      <c r="E131" s="322"/>
      <c r="F131" s="323" t="s">
        <v>905</v>
      </c>
      <c r="G131" s="322"/>
      <c r="H131" s="322" t="s">
        <v>915</v>
      </c>
      <c r="I131" s="322" t="s">
        <v>901</v>
      </c>
      <c r="J131" s="322">
        <v>20</v>
      </c>
      <c r="K131" s="344"/>
    </row>
    <row r="132" s="1" customFormat="1" ht="15" customHeight="1">
      <c r="B132" s="341"/>
      <c r="C132" s="322" t="s">
        <v>916</v>
      </c>
      <c r="D132" s="322"/>
      <c r="E132" s="322"/>
      <c r="F132" s="323" t="s">
        <v>905</v>
      </c>
      <c r="G132" s="322"/>
      <c r="H132" s="322" t="s">
        <v>917</v>
      </c>
      <c r="I132" s="322" t="s">
        <v>901</v>
      </c>
      <c r="J132" s="322">
        <v>20</v>
      </c>
      <c r="K132" s="344"/>
    </row>
    <row r="133" s="1" customFormat="1" ht="15" customHeight="1">
      <c r="B133" s="341"/>
      <c r="C133" s="296" t="s">
        <v>904</v>
      </c>
      <c r="D133" s="296"/>
      <c r="E133" s="296"/>
      <c r="F133" s="319" t="s">
        <v>905</v>
      </c>
      <c r="G133" s="296"/>
      <c r="H133" s="296" t="s">
        <v>939</v>
      </c>
      <c r="I133" s="296" t="s">
        <v>901</v>
      </c>
      <c r="J133" s="296">
        <v>50</v>
      </c>
      <c r="K133" s="344"/>
    </row>
    <row r="134" s="1" customFormat="1" ht="15" customHeight="1">
      <c r="B134" s="341"/>
      <c r="C134" s="296" t="s">
        <v>918</v>
      </c>
      <c r="D134" s="296"/>
      <c r="E134" s="296"/>
      <c r="F134" s="319" t="s">
        <v>905</v>
      </c>
      <c r="G134" s="296"/>
      <c r="H134" s="296" t="s">
        <v>939</v>
      </c>
      <c r="I134" s="296" t="s">
        <v>901</v>
      </c>
      <c r="J134" s="296">
        <v>50</v>
      </c>
      <c r="K134" s="344"/>
    </row>
    <row r="135" s="1" customFormat="1" ht="15" customHeight="1">
      <c r="B135" s="341"/>
      <c r="C135" s="296" t="s">
        <v>924</v>
      </c>
      <c r="D135" s="296"/>
      <c r="E135" s="296"/>
      <c r="F135" s="319" t="s">
        <v>905</v>
      </c>
      <c r="G135" s="296"/>
      <c r="H135" s="296" t="s">
        <v>939</v>
      </c>
      <c r="I135" s="296" t="s">
        <v>901</v>
      </c>
      <c r="J135" s="296">
        <v>50</v>
      </c>
      <c r="K135" s="344"/>
    </row>
    <row r="136" s="1" customFormat="1" ht="15" customHeight="1">
      <c r="B136" s="341"/>
      <c r="C136" s="296" t="s">
        <v>926</v>
      </c>
      <c r="D136" s="296"/>
      <c r="E136" s="296"/>
      <c r="F136" s="319" t="s">
        <v>905</v>
      </c>
      <c r="G136" s="296"/>
      <c r="H136" s="296" t="s">
        <v>939</v>
      </c>
      <c r="I136" s="296" t="s">
        <v>901</v>
      </c>
      <c r="J136" s="296">
        <v>50</v>
      </c>
      <c r="K136" s="344"/>
    </row>
    <row r="137" s="1" customFormat="1" ht="15" customHeight="1">
      <c r="B137" s="341"/>
      <c r="C137" s="296" t="s">
        <v>927</v>
      </c>
      <c r="D137" s="296"/>
      <c r="E137" s="296"/>
      <c r="F137" s="319" t="s">
        <v>905</v>
      </c>
      <c r="G137" s="296"/>
      <c r="H137" s="296" t="s">
        <v>952</v>
      </c>
      <c r="I137" s="296" t="s">
        <v>901</v>
      </c>
      <c r="J137" s="296">
        <v>255</v>
      </c>
      <c r="K137" s="344"/>
    </row>
    <row r="138" s="1" customFormat="1" ht="15" customHeight="1">
      <c r="B138" s="341"/>
      <c r="C138" s="296" t="s">
        <v>929</v>
      </c>
      <c r="D138" s="296"/>
      <c r="E138" s="296"/>
      <c r="F138" s="319" t="s">
        <v>899</v>
      </c>
      <c r="G138" s="296"/>
      <c r="H138" s="296" t="s">
        <v>953</v>
      </c>
      <c r="I138" s="296" t="s">
        <v>931</v>
      </c>
      <c r="J138" s="296"/>
      <c r="K138" s="344"/>
    </row>
    <row r="139" s="1" customFormat="1" ht="15" customHeight="1">
      <c r="B139" s="341"/>
      <c r="C139" s="296" t="s">
        <v>932</v>
      </c>
      <c r="D139" s="296"/>
      <c r="E139" s="296"/>
      <c r="F139" s="319" t="s">
        <v>899</v>
      </c>
      <c r="G139" s="296"/>
      <c r="H139" s="296" t="s">
        <v>954</v>
      </c>
      <c r="I139" s="296" t="s">
        <v>934</v>
      </c>
      <c r="J139" s="296"/>
      <c r="K139" s="344"/>
    </row>
    <row r="140" s="1" customFormat="1" ht="15" customHeight="1">
      <c r="B140" s="341"/>
      <c r="C140" s="296" t="s">
        <v>935</v>
      </c>
      <c r="D140" s="296"/>
      <c r="E140" s="296"/>
      <c r="F140" s="319" t="s">
        <v>899</v>
      </c>
      <c r="G140" s="296"/>
      <c r="H140" s="296" t="s">
        <v>935</v>
      </c>
      <c r="I140" s="296" t="s">
        <v>934</v>
      </c>
      <c r="J140" s="296"/>
      <c r="K140" s="344"/>
    </row>
    <row r="141" s="1" customFormat="1" ht="15" customHeight="1">
      <c r="B141" s="341"/>
      <c r="C141" s="296" t="s">
        <v>39</v>
      </c>
      <c r="D141" s="296"/>
      <c r="E141" s="296"/>
      <c r="F141" s="319" t="s">
        <v>899</v>
      </c>
      <c r="G141" s="296"/>
      <c r="H141" s="296" t="s">
        <v>955</v>
      </c>
      <c r="I141" s="296" t="s">
        <v>934</v>
      </c>
      <c r="J141" s="296"/>
      <c r="K141" s="344"/>
    </row>
    <row r="142" s="1" customFormat="1" ht="15" customHeight="1">
      <c r="B142" s="341"/>
      <c r="C142" s="296" t="s">
        <v>956</v>
      </c>
      <c r="D142" s="296"/>
      <c r="E142" s="296"/>
      <c r="F142" s="319" t="s">
        <v>899</v>
      </c>
      <c r="G142" s="296"/>
      <c r="H142" s="296" t="s">
        <v>957</v>
      </c>
      <c r="I142" s="296" t="s">
        <v>934</v>
      </c>
      <c r="J142" s="296"/>
      <c r="K142" s="344"/>
    </row>
    <row r="143" s="1" customFormat="1" ht="15" customHeight="1">
      <c r="B143" s="345"/>
      <c r="C143" s="346"/>
      <c r="D143" s="346"/>
      <c r="E143" s="346"/>
      <c r="F143" s="346"/>
      <c r="G143" s="346"/>
      <c r="H143" s="346"/>
      <c r="I143" s="346"/>
      <c r="J143" s="346"/>
      <c r="K143" s="347"/>
    </row>
    <row r="144" s="1" customFormat="1" ht="18.75" customHeight="1">
      <c r="B144" s="332"/>
      <c r="C144" s="332"/>
      <c r="D144" s="332"/>
      <c r="E144" s="332"/>
      <c r="F144" s="333"/>
      <c r="G144" s="332"/>
      <c r="H144" s="332"/>
      <c r="I144" s="332"/>
      <c r="J144" s="332"/>
      <c r="K144" s="332"/>
    </row>
    <row r="145" s="1" customFormat="1" ht="18.75" customHeight="1">
      <c r="B145" s="304"/>
      <c r="C145" s="304"/>
      <c r="D145" s="304"/>
      <c r="E145" s="304"/>
      <c r="F145" s="304"/>
      <c r="G145" s="304"/>
      <c r="H145" s="304"/>
      <c r="I145" s="304"/>
      <c r="J145" s="304"/>
      <c r="K145" s="304"/>
    </row>
    <row r="146" s="1" customFormat="1" ht="7.5" customHeight="1">
      <c r="B146" s="305"/>
      <c r="C146" s="306"/>
      <c r="D146" s="306"/>
      <c r="E146" s="306"/>
      <c r="F146" s="306"/>
      <c r="G146" s="306"/>
      <c r="H146" s="306"/>
      <c r="I146" s="306"/>
      <c r="J146" s="306"/>
      <c r="K146" s="307"/>
    </row>
    <row r="147" s="1" customFormat="1" ht="45" customHeight="1">
      <c r="B147" s="308"/>
      <c r="C147" s="309" t="s">
        <v>958</v>
      </c>
      <c r="D147" s="309"/>
      <c r="E147" s="309"/>
      <c r="F147" s="309"/>
      <c r="G147" s="309"/>
      <c r="H147" s="309"/>
      <c r="I147" s="309"/>
      <c r="J147" s="309"/>
      <c r="K147" s="310"/>
    </row>
    <row r="148" s="1" customFormat="1" ht="17.25" customHeight="1">
      <c r="B148" s="308"/>
      <c r="C148" s="311" t="s">
        <v>893</v>
      </c>
      <c r="D148" s="311"/>
      <c r="E148" s="311"/>
      <c r="F148" s="311" t="s">
        <v>894</v>
      </c>
      <c r="G148" s="312"/>
      <c r="H148" s="311" t="s">
        <v>55</v>
      </c>
      <c r="I148" s="311" t="s">
        <v>58</v>
      </c>
      <c r="J148" s="311" t="s">
        <v>895</v>
      </c>
      <c r="K148" s="310"/>
    </row>
    <row r="149" s="1" customFormat="1" ht="17.25" customHeight="1">
      <c r="B149" s="308"/>
      <c r="C149" s="313" t="s">
        <v>896</v>
      </c>
      <c r="D149" s="313"/>
      <c r="E149" s="313"/>
      <c r="F149" s="314" t="s">
        <v>897</v>
      </c>
      <c r="G149" s="315"/>
      <c r="H149" s="313"/>
      <c r="I149" s="313"/>
      <c r="J149" s="313" t="s">
        <v>898</v>
      </c>
      <c r="K149" s="310"/>
    </row>
    <row r="150" s="1" customFormat="1" ht="5.25" customHeight="1">
      <c r="B150" s="321"/>
      <c r="C150" s="316"/>
      <c r="D150" s="316"/>
      <c r="E150" s="316"/>
      <c r="F150" s="316"/>
      <c r="G150" s="317"/>
      <c r="H150" s="316"/>
      <c r="I150" s="316"/>
      <c r="J150" s="316"/>
      <c r="K150" s="344"/>
    </row>
    <row r="151" s="1" customFormat="1" ht="15" customHeight="1">
      <c r="B151" s="321"/>
      <c r="C151" s="348" t="s">
        <v>902</v>
      </c>
      <c r="D151" s="296"/>
      <c r="E151" s="296"/>
      <c r="F151" s="349" t="s">
        <v>899</v>
      </c>
      <c r="G151" s="296"/>
      <c r="H151" s="348" t="s">
        <v>939</v>
      </c>
      <c r="I151" s="348" t="s">
        <v>901</v>
      </c>
      <c r="J151" s="348">
        <v>120</v>
      </c>
      <c r="K151" s="344"/>
    </row>
    <row r="152" s="1" customFormat="1" ht="15" customHeight="1">
      <c r="B152" s="321"/>
      <c r="C152" s="348" t="s">
        <v>948</v>
      </c>
      <c r="D152" s="296"/>
      <c r="E152" s="296"/>
      <c r="F152" s="349" t="s">
        <v>899</v>
      </c>
      <c r="G152" s="296"/>
      <c r="H152" s="348" t="s">
        <v>959</v>
      </c>
      <c r="I152" s="348" t="s">
        <v>901</v>
      </c>
      <c r="J152" s="348" t="s">
        <v>950</v>
      </c>
      <c r="K152" s="344"/>
    </row>
    <row r="153" s="1" customFormat="1" ht="15" customHeight="1">
      <c r="B153" s="321"/>
      <c r="C153" s="348" t="s">
        <v>84</v>
      </c>
      <c r="D153" s="296"/>
      <c r="E153" s="296"/>
      <c r="F153" s="349" t="s">
        <v>899</v>
      </c>
      <c r="G153" s="296"/>
      <c r="H153" s="348" t="s">
        <v>960</v>
      </c>
      <c r="I153" s="348" t="s">
        <v>901</v>
      </c>
      <c r="J153" s="348" t="s">
        <v>950</v>
      </c>
      <c r="K153" s="344"/>
    </row>
    <row r="154" s="1" customFormat="1" ht="15" customHeight="1">
      <c r="B154" s="321"/>
      <c r="C154" s="348" t="s">
        <v>904</v>
      </c>
      <c r="D154" s="296"/>
      <c r="E154" s="296"/>
      <c r="F154" s="349" t="s">
        <v>905</v>
      </c>
      <c r="G154" s="296"/>
      <c r="H154" s="348" t="s">
        <v>939</v>
      </c>
      <c r="I154" s="348" t="s">
        <v>901</v>
      </c>
      <c r="J154" s="348">
        <v>50</v>
      </c>
      <c r="K154" s="344"/>
    </row>
    <row r="155" s="1" customFormat="1" ht="15" customHeight="1">
      <c r="B155" s="321"/>
      <c r="C155" s="348" t="s">
        <v>907</v>
      </c>
      <c r="D155" s="296"/>
      <c r="E155" s="296"/>
      <c r="F155" s="349" t="s">
        <v>899</v>
      </c>
      <c r="G155" s="296"/>
      <c r="H155" s="348" t="s">
        <v>939</v>
      </c>
      <c r="I155" s="348" t="s">
        <v>909</v>
      </c>
      <c r="J155" s="348"/>
      <c r="K155" s="344"/>
    </row>
    <row r="156" s="1" customFormat="1" ht="15" customHeight="1">
      <c r="B156" s="321"/>
      <c r="C156" s="348" t="s">
        <v>918</v>
      </c>
      <c r="D156" s="296"/>
      <c r="E156" s="296"/>
      <c r="F156" s="349" t="s">
        <v>905</v>
      </c>
      <c r="G156" s="296"/>
      <c r="H156" s="348" t="s">
        <v>939</v>
      </c>
      <c r="I156" s="348" t="s">
        <v>901</v>
      </c>
      <c r="J156" s="348">
        <v>50</v>
      </c>
      <c r="K156" s="344"/>
    </row>
    <row r="157" s="1" customFormat="1" ht="15" customHeight="1">
      <c r="B157" s="321"/>
      <c r="C157" s="348" t="s">
        <v>926</v>
      </c>
      <c r="D157" s="296"/>
      <c r="E157" s="296"/>
      <c r="F157" s="349" t="s">
        <v>905</v>
      </c>
      <c r="G157" s="296"/>
      <c r="H157" s="348" t="s">
        <v>939</v>
      </c>
      <c r="I157" s="348" t="s">
        <v>901</v>
      </c>
      <c r="J157" s="348">
        <v>50</v>
      </c>
      <c r="K157" s="344"/>
    </row>
    <row r="158" s="1" customFormat="1" ht="15" customHeight="1">
      <c r="B158" s="321"/>
      <c r="C158" s="348" t="s">
        <v>924</v>
      </c>
      <c r="D158" s="296"/>
      <c r="E158" s="296"/>
      <c r="F158" s="349" t="s">
        <v>905</v>
      </c>
      <c r="G158" s="296"/>
      <c r="H158" s="348" t="s">
        <v>939</v>
      </c>
      <c r="I158" s="348" t="s">
        <v>901</v>
      </c>
      <c r="J158" s="348">
        <v>50</v>
      </c>
      <c r="K158" s="344"/>
    </row>
    <row r="159" s="1" customFormat="1" ht="15" customHeight="1">
      <c r="B159" s="321"/>
      <c r="C159" s="348" t="s">
        <v>132</v>
      </c>
      <c r="D159" s="296"/>
      <c r="E159" s="296"/>
      <c r="F159" s="349" t="s">
        <v>899</v>
      </c>
      <c r="G159" s="296"/>
      <c r="H159" s="348" t="s">
        <v>961</v>
      </c>
      <c r="I159" s="348" t="s">
        <v>901</v>
      </c>
      <c r="J159" s="348" t="s">
        <v>962</v>
      </c>
      <c r="K159" s="344"/>
    </row>
    <row r="160" s="1" customFormat="1" ht="15" customHeight="1">
      <c r="B160" s="321"/>
      <c r="C160" s="348" t="s">
        <v>963</v>
      </c>
      <c r="D160" s="296"/>
      <c r="E160" s="296"/>
      <c r="F160" s="349" t="s">
        <v>899</v>
      </c>
      <c r="G160" s="296"/>
      <c r="H160" s="348" t="s">
        <v>964</v>
      </c>
      <c r="I160" s="348" t="s">
        <v>934</v>
      </c>
      <c r="J160" s="348"/>
      <c r="K160" s="344"/>
    </row>
    <row r="161" s="1" customFormat="1" ht="15" customHeight="1">
      <c r="B161" s="350"/>
      <c r="C161" s="330"/>
      <c r="D161" s="330"/>
      <c r="E161" s="330"/>
      <c r="F161" s="330"/>
      <c r="G161" s="330"/>
      <c r="H161" s="330"/>
      <c r="I161" s="330"/>
      <c r="J161" s="330"/>
      <c r="K161" s="351"/>
    </row>
    <row r="162" s="1" customFormat="1" ht="18.75" customHeight="1">
      <c r="B162" s="332"/>
      <c r="C162" s="342"/>
      <c r="D162" s="342"/>
      <c r="E162" s="342"/>
      <c r="F162" s="352"/>
      <c r="G162" s="342"/>
      <c r="H162" s="342"/>
      <c r="I162" s="342"/>
      <c r="J162" s="342"/>
      <c r="K162" s="332"/>
    </row>
    <row r="163" s="1" customFormat="1" ht="18.75" customHeight="1">
      <c r="B163" s="304"/>
      <c r="C163" s="304"/>
      <c r="D163" s="304"/>
      <c r="E163" s="304"/>
      <c r="F163" s="304"/>
      <c r="G163" s="304"/>
      <c r="H163" s="304"/>
      <c r="I163" s="304"/>
      <c r="J163" s="304"/>
      <c r="K163" s="304"/>
    </row>
    <row r="164" s="1" customFormat="1" ht="7.5" customHeight="1">
      <c r="B164" s="283"/>
      <c r="C164" s="284"/>
      <c r="D164" s="284"/>
      <c r="E164" s="284"/>
      <c r="F164" s="284"/>
      <c r="G164" s="284"/>
      <c r="H164" s="284"/>
      <c r="I164" s="284"/>
      <c r="J164" s="284"/>
      <c r="K164" s="285"/>
    </row>
    <row r="165" s="1" customFormat="1" ht="45" customHeight="1">
      <c r="B165" s="286"/>
      <c r="C165" s="287" t="s">
        <v>965</v>
      </c>
      <c r="D165" s="287"/>
      <c r="E165" s="287"/>
      <c r="F165" s="287"/>
      <c r="G165" s="287"/>
      <c r="H165" s="287"/>
      <c r="I165" s="287"/>
      <c r="J165" s="287"/>
      <c r="K165" s="288"/>
    </row>
    <row r="166" s="1" customFormat="1" ht="17.25" customHeight="1">
      <c r="B166" s="286"/>
      <c r="C166" s="311" t="s">
        <v>893</v>
      </c>
      <c r="D166" s="311"/>
      <c r="E166" s="311"/>
      <c r="F166" s="311" t="s">
        <v>894</v>
      </c>
      <c r="G166" s="353"/>
      <c r="H166" s="354" t="s">
        <v>55</v>
      </c>
      <c r="I166" s="354" t="s">
        <v>58</v>
      </c>
      <c r="J166" s="311" t="s">
        <v>895</v>
      </c>
      <c r="K166" s="288"/>
    </row>
    <row r="167" s="1" customFormat="1" ht="17.25" customHeight="1">
      <c r="B167" s="289"/>
      <c r="C167" s="313" t="s">
        <v>896</v>
      </c>
      <c r="D167" s="313"/>
      <c r="E167" s="313"/>
      <c r="F167" s="314" t="s">
        <v>897</v>
      </c>
      <c r="G167" s="355"/>
      <c r="H167" s="356"/>
      <c r="I167" s="356"/>
      <c r="J167" s="313" t="s">
        <v>898</v>
      </c>
      <c r="K167" s="291"/>
    </row>
    <row r="168" s="1" customFormat="1" ht="5.25" customHeight="1">
      <c r="B168" s="321"/>
      <c r="C168" s="316"/>
      <c r="D168" s="316"/>
      <c r="E168" s="316"/>
      <c r="F168" s="316"/>
      <c r="G168" s="317"/>
      <c r="H168" s="316"/>
      <c r="I168" s="316"/>
      <c r="J168" s="316"/>
      <c r="K168" s="344"/>
    </row>
    <row r="169" s="1" customFormat="1" ht="15" customHeight="1">
      <c r="B169" s="321"/>
      <c r="C169" s="296" t="s">
        <v>902</v>
      </c>
      <c r="D169" s="296"/>
      <c r="E169" s="296"/>
      <c r="F169" s="319" t="s">
        <v>899</v>
      </c>
      <c r="G169" s="296"/>
      <c r="H169" s="296" t="s">
        <v>939</v>
      </c>
      <c r="I169" s="296" t="s">
        <v>901</v>
      </c>
      <c r="J169" s="296">
        <v>120</v>
      </c>
      <c r="K169" s="344"/>
    </row>
    <row r="170" s="1" customFormat="1" ht="15" customHeight="1">
      <c r="B170" s="321"/>
      <c r="C170" s="296" t="s">
        <v>948</v>
      </c>
      <c r="D170" s="296"/>
      <c r="E170" s="296"/>
      <c r="F170" s="319" t="s">
        <v>899</v>
      </c>
      <c r="G170" s="296"/>
      <c r="H170" s="296" t="s">
        <v>949</v>
      </c>
      <c r="I170" s="296" t="s">
        <v>901</v>
      </c>
      <c r="J170" s="296" t="s">
        <v>950</v>
      </c>
      <c r="K170" s="344"/>
    </row>
    <row r="171" s="1" customFormat="1" ht="15" customHeight="1">
      <c r="B171" s="321"/>
      <c r="C171" s="296" t="s">
        <v>84</v>
      </c>
      <c r="D171" s="296"/>
      <c r="E171" s="296"/>
      <c r="F171" s="319" t="s">
        <v>899</v>
      </c>
      <c r="G171" s="296"/>
      <c r="H171" s="296" t="s">
        <v>966</v>
      </c>
      <c r="I171" s="296" t="s">
        <v>901</v>
      </c>
      <c r="J171" s="296" t="s">
        <v>950</v>
      </c>
      <c r="K171" s="344"/>
    </row>
    <row r="172" s="1" customFormat="1" ht="15" customHeight="1">
      <c r="B172" s="321"/>
      <c r="C172" s="296" t="s">
        <v>904</v>
      </c>
      <c r="D172" s="296"/>
      <c r="E172" s="296"/>
      <c r="F172" s="319" t="s">
        <v>905</v>
      </c>
      <c r="G172" s="296"/>
      <c r="H172" s="296" t="s">
        <v>966</v>
      </c>
      <c r="I172" s="296" t="s">
        <v>901</v>
      </c>
      <c r="J172" s="296">
        <v>50</v>
      </c>
      <c r="K172" s="344"/>
    </row>
    <row r="173" s="1" customFormat="1" ht="15" customHeight="1">
      <c r="B173" s="321"/>
      <c r="C173" s="296" t="s">
        <v>907</v>
      </c>
      <c r="D173" s="296"/>
      <c r="E173" s="296"/>
      <c r="F173" s="319" t="s">
        <v>899</v>
      </c>
      <c r="G173" s="296"/>
      <c r="H173" s="296" t="s">
        <v>966</v>
      </c>
      <c r="I173" s="296" t="s">
        <v>909</v>
      </c>
      <c r="J173" s="296"/>
      <c r="K173" s="344"/>
    </row>
    <row r="174" s="1" customFormat="1" ht="15" customHeight="1">
      <c r="B174" s="321"/>
      <c r="C174" s="296" t="s">
        <v>918</v>
      </c>
      <c r="D174" s="296"/>
      <c r="E174" s="296"/>
      <c r="F174" s="319" t="s">
        <v>905</v>
      </c>
      <c r="G174" s="296"/>
      <c r="H174" s="296" t="s">
        <v>966</v>
      </c>
      <c r="I174" s="296" t="s">
        <v>901</v>
      </c>
      <c r="J174" s="296">
        <v>50</v>
      </c>
      <c r="K174" s="344"/>
    </row>
    <row r="175" s="1" customFormat="1" ht="15" customHeight="1">
      <c r="B175" s="321"/>
      <c r="C175" s="296" t="s">
        <v>926</v>
      </c>
      <c r="D175" s="296"/>
      <c r="E175" s="296"/>
      <c r="F175" s="319" t="s">
        <v>905</v>
      </c>
      <c r="G175" s="296"/>
      <c r="H175" s="296" t="s">
        <v>966</v>
      </c>
      <c r="I175" s="296" t="s">
        <v>901</v>
      </c>
      <c r="J175" s="296">
        <v>50</v>
      </c>
      <c r="K175" s="344"/>
    </row>
    <row r="176" s="1" customFormat="1" ht="15" customHeight="1">
      <c r="B176" s="321"/>
      <c r="C176" s="296" t="s">
        <v>924</v>
      </c>
      <c r="D176" s="296"/>
      <c r="E176" s="296"/>
      <c r="F176" s="319" t="s">
        <v>905</v>
      </c>
      <c r="G176" s="296"/>
      <c r="H176" s="296" t="s">
        <v>966</v>
      </c>
      <c r="I176" s="296" t="s">
        <v>901</v>
      </c>
      <c r="J176" s="296">
        <v>50</v>
      </c>
      <c r="K176" s="344"/>
    </row>
    <row r="177" s="1" customFormat="1" ht="15" customHeight="1">
      <c r="B177" s="321"/>
      <c r="C177" s="296" t="s">
        <v>136</v>
      </c>
      <c r="D177" s="296"/>
      <c r="E177" s="296"/>
      <c r="F177" s="319" t="s">
        <v>899</v>
      </c>
      <c r="G177" s="296"/>
      <c r="H177" s="296" t="s">
        <v>967</v>
      </c>
      <c r="I177" s="296" t="s">
        <v>968</v>
      </c>
      <c r="J177" s="296"/>
      <c r="K177" s="344"/>
    </row>
    <row r="178" s="1" customFormat="1" ht="15" customHeight="1">
      <c r="B178" s="321"/>
      <c r="C178" s="296" t="s">
        <v>58</v>
      </c>
      <c r="D178" s="296"/>
      <c r="E178" s="296"/>
      <c r="F178" s="319" t="s">
        <v>899</v>
      </c>
      <c r="G178" s="296"/>
      <c r="H178" s="296" t="s">
        <v>969</v>
      </c>
      <c r="I178" s="296" t="s">
        <v>970</v>
      </c>
      <c r="J178" s="296">
        <v>1</v>
      </c>
      <c r="K178" s="344"/>
    </row>
    <row r="179" s="1" customFormat="1" ht="15" customHeight="1">
      <c r="B179" s="321"/>
      <c r="C179" s="296" t="s">
        <v>54</v>
      </c>
      <c r="D179" s="296"/>
      <c r="E179" s="296"/>
      <c r="F179" s="319" t="s">
        <v>899</v>
      </c>
      <c r="G179" s="296"/>
      <c r="H179" s="296" t="s">
        <v>971</v>
      </c>
      <c r="I179" s="296" t="s">
        <v>901</v>
      </c>
      <c r="J179" s="296">
        <v>20</v>
      </c>
      <c r="K179" s="344"/>
    </row>
    <row r="180" s="1" customFormat="1" ht="15" customHeight="1">
      <c r="B180" s="321"/>
      <c r="C180" s="296" t="s">
        <v>55</v>
      </c>
      <c r="D180" s="296"/>
      <c r="E180" s="296"/>
      <c r="F180" s="319" t="s">
        <v>899</v>
      </c>
      <c r="G180" s="296"/>
      <c r="H180" s="296" t="s">
        <v>972</v>
      </c>
      <c r="I180" s="296" t="s">
        <v>901</v>
      </c>
      <c r="J180" s="296">
        <v>255</v>
      </c>
      <c r="K180" s="344"/>
    </row>
    <row r="181" s="1" customFormat="1" ht="15" customHeight="1">
      <c r="B181" s="321"/>
      <c r="C181" s="296" t="s">
        <v>137</v>
      </c>
      <c r="D181" s="296"/>
      <c r="E181" s="296"/>
      <c r="F181" s="319" t="s">
        <v>899</v>
      </c>
      <c r="G181" s="296"/>
      <c r="H181" s="296" t="s">
        <v>863</v>
      </c>
      <c r="I181" s="296" t="s">
        <v>901</v>
      </c>
      <c r="J181" s="296">
        <v>10</v>
      </c>
      <c r="K181" s="344"/>
    </row>
    <row r="182" s="1" customFormat="1" ht="15" customHeight="1">
      <c r="B182" s="321"/>
      <c r="C182" s="296" t="s">
        <v>138</v>
      </c>
      <c r="D182" s="296"/>
      <c r="E182" s="296"/>
      <c r="F182" s="319" t="s">
        <v>899</v>
      </c>
      <c r="G182" s="296"/>
      <c r="H182" s="296" t="s">
        <v>973</v>
      </c>
      <c r="I182" s="296" t="s">
        <v>934</v>
      </c>
      <c r="J182" s="296"/>
      <c r="K182" s="344"/>
    </row>
    <row r="183" s="1" customFormat="1" ht="15" customHeight="1">
      <c r="B183" s="321"/>
      <c r="C183" s="296" t="s">
        <v>974</v>
      </c>
      <c r="D183" s="296"/>
      <c r="E183" s="296"/>
      <c r="F183" s="319" t="s">
        <v>899</v>
      </c>
      <c r="G183" s="296"/>
      <c r="H183" s="296" t="s">
        <v>975</v>
      </c>
      <c r="I183" s="296" t="s">
        <v>934</v>
      </c>
      <c r="J183" s="296"/>
      <c r="K183" s="344"/>
    </row>
    <row r="184" s="1" customFormat="1" ht="15" customHeight="1">
      <c r="B184" s="321"/>
      <c r="C184" s="296" t="s">
        <v>963</v>
      </c>
      <c r="D184" s="296"/>
      <c r="E184" s="296"/>
      <c r="F184" s="319" t="s">
        <v>899</v>
      </c>
      <c r="G184" s="296"/>
      <c r="H184" s="296" t="s">
        <v>976</v>
      </c>
      <c r="I184" s="296" t="s">
        <v>934</v>
      </c>
      <c r="J184" s="296"/>
      <c r="K184" s="344"/>
    </row>
    <row r="185" s="1" customFormat="1" ht="15" customHeight="1">
      <c r="B185" s="321"/>
      <c r="C185" s="296" t="s">
        <v>140</v>
      </c>
      <c r="D185" s="296"/>
      <c r="E185" s="296"/>
      <c r="F185" s="319" t="s">
        <v>905</v>
      </c>
      <c r="G185" s="296"/>
      <c r="H185" s="296" t="s">
        <v>977</v>
      </c>
      <c r="I185" s="296" t="s">
        <v>901</v>
      </c>
      <c r="J185" s="296">
        <v>50</v>
      </c>
      <c r="K185" s="344"/>
    </row>
    <row r="186" s="1" customFormat="1" ht="15" customHeight="1">
      <c r="B186" s="321"/>
      <c r="C186" s="296" t="s">
        <v>978</v>
      </c>
      <c r="D186" s="296"/>
      <c r="E186" s="296"/>
      <c r="F186" s="319" t="s">
        <v>905</v>
      </c>
      <c r="G186" s="296"/>
      <c r="H186" s="296" t="s">
        <v>979</v>
      </c>
      <c r="I186" s="296" t="s">
        <v>980</v>
      </c>
      <c r="J186" s="296"/>
      <c r="K186" s="344"/>
    </row>
    <row r="187" s="1" customFormat="1" ht="15" customHeight="1">
      <c r="B187" s="321"/>
      <c r="C187" s="296" t="s">
        <v>981</v>
      </c>
      <c r="D187" s="296"/>
      <c r="E187" s="296"/>
      <c r="F187" s="319" t="s">
        <v>905</v>
      </c>
      <c r="G187" s="296"/>
      <c r="H187" s="296" t="s">
        <v>982</v>
      </c>
      <c r="I187" s="296" t="s">
        <v>980</v>
      </c>
      <c r="J187" s="296"/>
      <c r="K187" s="344"/>
    </row>
    <row r="188" s="1" customFormat="1" ht="15" customHeight="1">
      <c r="B188" s="321"/>
      <c r="C188" s="296" t="s">
        <v>983</v>
      </c>
      <c r="D188" s="296"/>
      <c r="E188" s="296"/>
      <c r="F188" s="319" t="s">
        <v>905</v>
      </c>
      <c r="G188" s="296"/>
      <c r="H188" s="296" t="s">
        <v>984</v>
      </c>
      <c r="I188" s="296" t="s">
        <v>980</v>
      </c>
      <c r="J188" s="296"/>
      <c r="K188" s="344"/>
    </row>
    <row r="189" s="1" customFormat="1" ht="15" customHeight="1">
      <c r="B189" s="321"/>
      <c r="C189" s="357" t="s">
        <v>985</v>
      </c>
      <c r="D189" s="296"/>
      <c r="E189" s="296"/>
      <c r="F189" s="319" t="s">
        <v>905</v>
      </c>
      <c r="G189" s="296"/>
      <c r="H189" s="296" t="s">
        <v>986</v>
      </c>
      <c r="I189" s="296" t="s">
        <v>987</v>
      </c>
      <c r="J189" s="358" t="s">
        <v>988</v>
      </c>
      <c r="K189" s="344"/>
    </row>
    <row r="190" s="1" customFormat="1" ht="15" customHeight="1">
      <c r="B190" s="321"/>
      <c r="C190" s="357" t="s">
        <v>43</v>
      </c>
      <c r="D190" s="296"/>
      <c r="E190" s="296"/>
      <c r="F190" s="319" t="s">
        <v>899</v>
      </c>
      <c r="G190" s="296"/>
      <c r="H190" s="293" t="s">
        <v>989</v>
      </c>
      <c r="I190" s="296" t="s">
        <v>990</v>
      </c>
      <c r="J190" s="296"/>
      <c r="K190" s="344"/>
    </row>
    <row r="191" s="1" customFormat="1" ht="15" customHeight="1">
      <c r="B191" s="321"/>
      <c r="C191" s="357" t="s">
        <v>991</v>
      </c>
      <c r="D191" s="296"/>
      <c r="E191" s="296"/>
      <c r="F191" s="319" t="s">
        <v>899</v>
      </c>
      <c r="G191" s="296"/>
      <c r="H191" s="296" t="s">
        <v>992</v>
      </c>
      <c r="I191" s="296" t="s">
        <v>934</v>
      </c>
      <c r="J191" s="296"/>
      <c r="K191" s="344"/>
    </row>
    <row r="192" s="1" customFormat="1" ht="15" customHeight="1">
      <c r="B192" s="321"/>
      <c r="C192" s="357" t="s">
        <v>993</v>
      </c>
      <c r="D192" s="296"/>
      <c r="E192" s="296"/>
      <c r="F192" s="319" t="s">
        <v>899</v>
      </c>
      <c r="G192" s="296"/>
      <c r="H192" s="296" t="s">
        <v>994</v>
      </c>
      <c r="I192" s="296" t="s">
        <v>934</v>
      </c>
      <c r="J192" s="296"/>
      <c r="K192" s="344"/>
    </row>
    <row r="193" s="1" customFormat="1" ht="15" customHeight="1">
      <c r="B193" s="321"/>
      <c r="C193" s="357" t="s">
        <v>995</v>
      </c>
      <c r="D193" s="296"/>
      <c r="E193" s="296"/>
      <c r="F193" s="319" t="s">
        <v>905</v>
      </c>
      <c r="G193" s="296"/>
      <c r="H193" s="296" t="s">
        <v>996</v>
      </c>
      <c r="I193" s="296" t="s">
        <v>934</v>
      </c>
      <c r="J193" s="296"/>
      <c r="K193" s="344"/>
    </row>
    <row r="194" s="1" customFormat="1" ht="15" customHeight="1">
      <c r="B194" s="350"/>
      <c r="C194" s="359"/>
      <c r="D194" s="330"/>
      <c r="E194" s="330"/>
      <c r="F194" s="330"/>
      <c r="G194" s="330"/>
      <c r="H194" s="330"/>
      <c r="I194" s="330"/>
      <c r="J194" s="330"/>
      <c r="K194" s="351"/>
    </row>
    <row r="195" s="1" customFormat="1" ht="18.75" customHeight="1">
      <c r="B195" s="332"/>
      <c r="C195" s="342"/>
      <c r="D195" s="342"/>
      <c r="E195" s="342"/>
      <c r="F195" s="352"/>
      <c r="G195" s="342"/>
      <c r="H195" s="342"/>
      <c r="I195" s="342"/>
      <c r="J195" s="342"/>
      <c r="K195" s="332"/>
    </row>
    <row r="196" s="1" customFormat="1" ht="18.75" customHeight="1">
      <c r="B196" s="332"/>
      <c r="C196" s="342"/>
      <c r="D196" s="342"/>
      <c r="E196" s="342"/>
      <c r="F196" s="352"/>
      <c r="G196" s="342"/>
      <c r="H196" s="342"/>
      <c r="I196" s="342"/>
      <c r="J196" s="342"/>
      <c r="K196" s="332"/>
    </row>
    <row r="197" s="1" customFormat="1" ht="18.75" customHeight="1">
      <c r="B197" s="304"/>
      <c r="C197" s="304"/>
      <c r="D197" s="304"/>
      <c r="E197" s="304"/>
      <c r="F197" s="304"/>
      <c r="G197" s="304"/>
      <c r="H197" s="304"/>
      <c r="I197" s="304"/>
      <c r="J197" s="304"/>
      <c r="K197" s="304"/>
    </row>
    <row r="198" s="1" customFormat="1" ht="13.5">
      <c r="B198" s="283"/>
      <c r="C198" s="284"/>
      <c r="D198" s="284"/>
      <c r="E198" s="284"/>
      <c r="F198" s="284"/>
      <c r="G198" s="284"/>
      <c r="H198" s="284"/>
      <c r="I198" s="284"/>
      <c r="J198" s="284"/>
      <c r="K198" s="285"/>
    </row>
    <row r="199" s="1" customFormat="1" ht="21">
      <c r="B199" s="286"/>
      <c r="C199" s="287" t="s">
        <v>997</v>
      </c>
      <c r="D199" s="287"/>
      <c r="E199" s="287"/>
      <c r="F199" s="287"/>
      <c r="G199" s="287"/>
      <c r="H199" s="287"/>
      <c r="I199" s="287"/>
      <c r="J199" s="287"/>
      <c r="K199" s="288"/>
    </row>
    <row r="200" s="1" customFormat="1" ht="25.5" customHeight="1">
      <c r="B200" s="286"/>
      <c r="C200" s="360" t="s">
        <v>998</v>
      </c>
      <c r="D200" s="360"/>
      <c r="E200" s="360"/>
      <c r="F200" s="360" t="s">
        <v>999</v>
      </c>
      <c r="G200" s="361"/>
      <c r="H200" s="360" t="s">
        <v>1000</v>
      </c>
      <c r="I200" s="360"/>
      <c r="J200" s="360"/>
      <c r="K200" s="288"/>
    </row>
    <row r="201" s="1" customFormat="1" ht="5.25" customHeight="1">
      <c r="B201" s="321"/>
      <c r="C201" s="316"/>
      <c r="D201" s="316"/>
      <c r="E201" s="316"/>
      <c r="F201" s="316"/>
      <c r="G201" s="342"/>
      <c r="H201" s="316"/>
      <c r="I201" s="316"/>
      <c r="J201" s="316"/>
      <c r="K201" s="344"/>
    </row>
    <row r="202" s="1" customFormat="1" ht="15" customHeight="1">
      <c r="B202" s="321"/>
      <c r="C202" s="296" t="s">
        <v>990</v>
      </c>
      <c r="D202" s="296"/>
      <c r="E202" s="296"/>
      <c r="F202" s="319" t="s">
        <v>44</v>
      </c>
      <c r="G202" s="296"/>
      <c r="H202" s="296" t="s">
        <v>1001</v>
      </c>
      <c r="I202" s="296"/>
      <c r="J202" s="296"/>
      <c r="K202" s="344"/>
    </row>
    <row r="203" s="1" customFormat="1" ht="15" customHeight="1">
      <c r="B203" s="321"/>
      <c r="C203" s="296"/>
      <c r="D203" s="296"/>
      <c r="E203" s="296"/>
      <c r="F203" s="319" t="s">
        <v>45</v>
      </c>
      <c r="G203" s="296"/>
      <c r="H203" s="296" t="s">
        <v>1002</v>
      </c>
      <c r="I203" s="296"/>
      <c r="J203" s="296"/>
      <c r="K203" s="344"/>
    </row>
    <row r="204" s="1" customFormat="1" ht="15" customHeight="1">
      <c r="B204" s="321"/>
      <c r="C204" s="296"/>
      <c r="D204" s="296"/>
      <c r="E204" s="296"/>
      <c r="F204" s="319" t="s">
        <v>48</v>
      </c>
      <c r="G204" s="296"/>
      <c r="H204" s="296" t="s">
        <v>1003</v>
      </c>
      <c r="I204" s="296"/>
      <c r="J204" s="296"/>
      <c r="K204" s="344"/>
    </row>
    <row r="205" s="1" customFormat="1" ht="15" customHeight="1">
      <c r="B205" s="321"/>
      <c r="C205" s="296"/>
      <c r="D205" s="296"/>
      <c r="E205" s="296"/>
      <c r="F205" s="319" t="s">
        <v>46</v>
      </c>
      <c r="G205" s="296"/>
      <c r="H205" s="296" t="s">
        <v>1004</v>
      </c>
      <c r="I205" s="296"/>
      <c r="J205" s="296"/>
      <c r="K205" s="344"/>
    </row>
    <row r="206" s="1" customFormat="1" ht="15" customHeight="1">
      <c r="B206" s="321"/>
      <c r="C206" s="296"/>
      <c r="D206" s="296"/>
      <c r="E206" s="296"/>
      <c r="F206" s="319" t="s">
        <v>47</v>
      </c>
      <c r="G206" s="296"/>
      <c r="H206" s="296" t="s">
        <v>1005</v>
      </c>
      <c r="I206" s="296"/>
      <c r="J206" s="296"/>
      <c r="K206" s="344"/>
    </row>
    <row r="207" s="1" customFormat="1" ht="15" customHeight="1">
      <c r="B207" s="321"/>
      <c r="C207" s="296"/>
      <c r="D207" s="296"/>
      <c r="E207" s="296"/>
      <c r="F207" s="319"/>
      <c r="G207" s="296"/>
      <c r="H207" s="296"/>
      <c r="I207" s="296"/>
      <c r="J207" s="296"/>
      <c r="K207" s="344"/>
    </row>
    <row r="208" s="1" customFormat="1" ht="15" customHeight="1">
      <c r="B208" s="321"/>
      <c r="C208" s="296" t="s">
        <v>946</v>
      </c>
      <c r="D208" s="296"/>
      <c r="E208" s="296"/>
      <c r="F208" s="319" t="s">
        <v>79</v>
      </c>
      <c r="G208" s="296"/>
      <c r="H208" s="296" t="s">
        <v>1006</v>
      </c>
      <c r="I208" s="296"/>
      <c r="J208" s="296"/>
      <c r="K208" s="344"/>
    </row>
    <row r="209" s="1" customFormat="1" ht="15" customHeight="1">
      <c r="B209" s="321"/>
      <c r="C209" s="296"/>
      <c r="D209" s="296"/>
      <c r="E209" s="296"/>
      <c r="F209" s="319" t="s">
        <v>842</v>
      </c>
      <c r="G209" s="296"/>
      <c r="H209" s="296" t="s">
        <v>843</v>
      </c>
      <c r="I209" s="296"/>
      <c r="J209" s="296"/>
      <c r="K209" s="344"/>
    </row>
    <row r="210" s="1" customFormat="1" ht="15" customHeight="1">
      <c r="B210" s="321"/>
      <c r="C210" s="296"/>
      <c r="D210" s="296"/>
      <c r="E210" s="296"/>
      <c r="F210" s="319" t="s">
        <v>840</v>
      </c>
      <c r="G210" s="296"/>
      <c r="H210" s="296" t="s">
        <v>1007</v>
      </c>
      <c r="I210" s="296"/>
      <c r="J210" s="296"/>
      <c r="K210" s="344"/>
    </row>
    <row r="211" s="1" customFormat="1" ht="15" customHeight="1">
      <c r="B211" s="362"/>
      <c r="C211" s="296"/>
      <c r="D211" s="296"/>
      <c r="E211" s="296"/>
      <c r="F211" s="319" t="s">
        <v>844</v>
      </c>
      <c r="G211" s="357"/>
      <c r="H211" s="348" t="s">
        <v>845</v>
      </c>
      <c r="I211" s="348"/>
      <c r="J211" s="348"/>
      <c r="K211" s="363"/>
    </row>
    <row r="212" s="1" customFormat="1" ht="15" customHeight="1">
      <c r="B212" s="362"/>
      <c r="C212" s="296"/>
      <c r="D212" s="296"/>
      <c r="E212" s="296"/>
      <c r="F212" s="319" t="s">
        <v>846</v>
      </c>
      <c r="G212" s="357"/>
      <c r="H212" s="348" t="s">
        <v>493</v>
      </c>
      <c r="I212" s="348"/>
      <c r="J212" s="348"/>
      <c r="K212" s="363"/>
    </row>
    <row r="213" s="1" customFormat="1" ht="15" customHeight="1">
      <c r="B213" s="362"/>
      <c r="C213" s="296"/>
      <c r="D213" s="296"/>
      <c r="E213" s="296"/>
      <c r="F213" s="319"/>
      <c r="G213" s="357"/>
      <c r="H213" s="348"/>
      <c r="I213" s="348"/>
      <c r="J213" s="348"/>
      <c r="K213" s="363"/>
    </row>
    <row r="214" s="1" customFormat="1" ht="15" customHeight="1">
      <c r="B214" s="362"/>
      <c r="C214" s="296" t="s">
        <v>970</v>
      </c>
      <c r="D214" s="296"/>
      <c r="E214" s="296"/>
      <c r="F214" s="319">
        <v>1</v>
      </c>
      <c r="G214" s="357"/>
      <c r="H214" s="348" t="s">
        <v>1008</v>
      </c>
      <c r="I214" s="348"/>
      <c r="J214" s="348"/>
      <c r="K214" s="363"/>
    </row>
    <row r="215" s="1" customFormat="1" ht="15" customHeight="1">
      <c r="B215" s="362"/>
      <c r="C215" s="296"/>
      <c r="D215" s="296"/>
      <c r="E215" s="296"/>
      <c r="F215" s="319">
        <v>2</v>
      </c>
      <c r="G215" s="357"/>
      <c r="H215" s="348" t="s">
        <v>1009</v>
      </c>
      <c r="I215" s="348"/>
      <c r="J215" s="348"/>
      <c r="K215" s="363"/>
    </row>
    <row r="216" s="1" customFormat="1" ht="15" customHeight="1">
      <c r="B216" s="362"/>
      <c r="C216" s="296"/>
      <c r="D216" s="296"/>
      <c r="E216" s="296"/>
      <c r="F216" s="319">
        <v>3</v>
      </c>
      <c r="G216" s="357"/>
      <c r="H216" s="348" t="s">
        <v>1010</v>
      </c>
      <c r="I216" s="348"/>
      <c r="J216" s="348"/>
      <c r="K216" s="363"/>
    </row>
    <row r="217" s="1" customFormat="1" ht="15" customHeight="1">
      <c r="B217" s="362"/>
      <c r="C217" s="296"/>
      <c r="D217" s="296"/>
      <c r="E217" s="296"/>
      <c r="F217" s="319">
        <v>4</v>
      </c>
      <c r="G217" s="357"/>
      <c r="H217" s="348" t="s">
        <v>1011</v>
      </c>
      <c r="I217" s="348"/>
      <c r="J217" s="348"/>
      <c r="K217" s="363"/>
    </row>
    <row r="218" s="1" customFormat="1" ht="12.75" customHeight="1">
      <c r="B218" s="364"/>
      <c r="C218" s="365"/>
      <c r="D218" s="365"/>
      <c r="E218" s="365"/>
      <c r="F218" s="365"/>
      <c r="G218" s="365"/>
      <c r="H218" s="365"/>
      <c r="I218" s="365"/>
      <c r="J218" s="365"/>
      <c r="K218" s="366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82</v>
      </c>
    </row>
    <row r="4" s="1" customFormat="1" ht="24.96" customHeight="1">
      <c r="B4" s="21"/>
      <c r="D4" s="141" t="s">
        <v>128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26.25" customHeight="1">
      <c r="B7" s="21"/>
      <c r="E7" s="144" t="str">
        <f>'Rekapitulace stavby'!K6</f>
        <v>Větrolamy TEO 2 a TEO 3, LBK 4b a IP 26, 27, 28 a 33 v k.ú. Vítonice u Znojma</v>
      </c>
      <c r="F7" s="143"/>
      <c r="G7" s="143"/>
      <c r="H7" s="143"/>
      <c r="L7" s="21"/>
    </row>
    <row r="8" s="1" customFormat="1" ht="12" customHeight="1">
      <c r="B8" s="21"/>
      <c r="D8" s="143" t="s">
        <v>129</v>
      </c>
      <c r="L8" s="21"/>
    </row>
    <row r="9" s="2" customFormat="1" ht="16.5" customHeight="1">
      <c r="A9" s="39"/>
      <c r="B9" s="45"/>
      <c r="C9" s="39"/>
      <c r="D9" s="39"/>
      <c r="E9" s="144" t="s">
        <v>130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413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414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22. 4. 2022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30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32</v>
      </c>
      <c r="E22" s="39"/>
      <c r="F22" s="39"/>
      <c r="G22" s="39"/>
      <c r="H22" s="39"/>
      <c r="I22" s="143" t="s">
        <v>26</v>
      </c>
      <c r="J22" s="134" t="s">
        <v>33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34</v>
      </c>
      <c r="F23" s="39"/>
      <c r="G23" s="39"/>
      <c r="H23" s="39"/>
      <c r="I23" s="143" t="s">
        <v>29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36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34</v>
      </c>
      <c r="F26" s="39"/>
      <c r="G26" s="39"/>
      <c r="H26" s="39"/>
      <c r="I26" s="143" t="s">
        <v>29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37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39</v>
      </c>
      <c r="E32" s="39"/>
      <c r="F32" s="39"/>
      <c r="G32" s="39"/>
      <c r="H32" s="39"/>
      <c r="I32" s="39"/>
      <c r="J32" s="154">
        <f>ROUND(J85,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41</v>
      </c>
      <c r="G34" s="39"/>
      <c r="H34" s="39"/>
      <c r="I34" s="155" t="s">
        <v>40</v>
      </c>
      <c r="J34" s="155" t="s">
        <v>42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43</v>
      </c>
      <c r="E35" s="143" t="s">
        <v>44</v>
      </c>
      <c r="F35" s="157">
        <f>ROUND((SUM(BE85:BE112)),  2)</f>
        <v>0</v>
      </c>
      <c r="G35" s="39"/>
      <c r="H35" s="39"/>
      <c r="I35" s="158">
        <v>0.20999999999999999</v>
      </c>
      <c r="J35" s="157">
        <f>ROUND(((SUM(BE85:BE112))*I35),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45</v>
      </c>
      <c r="F36" s="157">
        <f>ROUND((SUM(BF85:BF112)),  2)</f>
        <v>0</v>
      </c>
      <c r="G36" s="39"/>
      <c r="H36" s="39"/>
      <c r="I36" s="158">
        <v>0.14999999999999999</v>
      </c>
      <c r="J36" s="157">
        <f>ROUND(((SUM(BF85:BF112))*I36),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46</v>
      </c>
      <c r="F37" s="157">
        <f>ROUND((SUM(BG85:BG112)),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47</v>
      </c>
      <c r="F38" s="157">
        <f>ROUND((SUM(BH85:BH112)),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48</v>
      </c>
      <c r="F39" s="157">
        <f>ROUND((SUM(BI85:BI112)),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49</v>
      </c>
      <c r="E41" s="161"/>
      <c r="F41" s="161"/>
      <c r="G41" s="162" t="s">
        <v>50</v>
      </c>
      <c r="H41" s="163" t="s">
        <v>51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131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26.25" customHeight="1">
      <c r="A50" s="39"/>
      <c r="B50" s="40"/>
      <c r="C50" s="41"/>
      <c r="D50" s="41"/>
      <c r="E50" s="170" t="str">
        <f>E7</f>
        <v>Větrolamy TEO 2 a TEO 3, LBK 4b a IP 26, 27, 28 a 33 v k.ú. Vítonice u Znojma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129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130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413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SO-011 - 1. rok pěstební péče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Vítonice u Znojma</v>
      </c>
      <c r="G56" s="41"/>
      <c r="H56" s="41"/>
      <c r="I56" s="33" t="s">
        <v>23</v>
      </c>
      <c r="J56" s="73" t="str">
        <f>IF(J14="","",J14)</f>
        <v>22. 4. 2022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25</v>
      </c>
      <c r="D58" s="41"/>
      <c r="E58" s="41"/>
      <c r="F58" s="28" t="str">
        <f>E17</f>
        <v>ČR-Státní pozemkový úřad</v>
      </c>
      <c r="G58" s="41"/>
      <c r="H58" s="41"/>
      <c r="I58" s="33" t="s">
        <v>32</v>
      </c>
      <c r="J58" s="37" t="str">
        <f>E23</f>
        <v>AGROPROJEKT PSO s.r.o.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5.65" customHeight="1">
      <c r="A59" s="39"/>
      <c r="B59" s="40"/>
      <c r="C59" s="33" t="s">
        <v>30</v>
      </c>
      <c r="D59" s="41"/>
      <c r="E59" s="41"/>
      <c r="F59" s="28" t="str">
        <f>IF(E20="","",E20)</f>
        <v>Vyplň údaj</v>
      </c>
      <c r="G59" s="41"/>
      <c r="H59" s="41"/>
      <c r="I59" s="33" t="s">
        <v>36</v>
      </c>
      <c r="J59" s="37" t="str">
        <f>E26</f>
        <v>AGROPROJEKT PSO s.r.o.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132</v>
      </c>
      <c r="D61" s="172"/>
      <c r="E61" s="172"/>
      <c r="F61" s="172"/>
      <c r="G61" s="172"/>
      <c r="H61" s="172"/>
      <c r="I61" s="172"/>
      <c r="J61" s="173" t="s">
        <v>133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71</v>
      </c>
      <c r="D63" s="41"/>
      <c r="E63" s="41"/>
      <c r="F63" s="41"/>
      <c r="G63" s="41"/>
      <c r="H63" s="41"/>
      <c r="I63" s="41"/>
      <c r="J63" s="103">
        <f>J85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134</v>
      </c>
    </row>
    <row r="64" s="2" customFormat="1" ht="21.84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4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6.96" customHeight="1">
      <c r="A65" s="39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14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9" s="2" customFormat="1" ht="6.96" customHeight="1">
      <c r="A69" s="39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4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4.96" customHeight="1">
      <c r="A70" s="39"/>
      <c r="B70" s="40"/>
      <c r="C70" s="24" t="s">
        <v>135</v>
      </c>
      <c r="D70" s="41"/>
      <c r="E70" s="41"/>
      <c r="F70" s="41"/>
      <c r="G70" s="41"/>
      <c r="H70" s="41"/>
      <c r="I70" s="41"/>
      <c r="J70" s="41"/>
      <c r="K70" s="41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16</v>
      </c>
      <c r="D72" s="41"/>
      <c r="E72" s="41"/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6.25" customHeight="1">
      <c r="A73" s="39"/>
      <c r="B73" s="40"/>
      <c r="C73" s="41"/>
      <c r="D73" s="41"/>
      <c r="E73" s="170" t="str">
        <f>E7</f>
        <v>Větrolamy TEO 2 a TEO 3, LBK 4b a IP 26, 27, 28 a 33 v k.ú. Vítonice u Znojma</v>
      </c>
      <c r="F73" s="33"/>
      <c r="G73" s="33"/>
      <c r="H73" s="33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1" customFormat="1" ht="12" customHeight="1">
      <c r="B74" s="22"/>
      <c r="C74" s="33" t="s">
        <v>129</v>
      </c>
      <c r="D74" s="23"/>
      <c r="E74" s="23"/>
      <c r="F74" s="23"/>
      <c r="G74" s="23"/>
      <c r="H74" s="23"/>
      <c r="I74" s="23"/>
      <c r="J74" s="23"/>
      <c r="K74" s="23"/>
      <c r="L74" s="21"/>
    </row>
    <row r="75" s="2" customFormat="1" ht="16.5" customHeight="1">
      <c r="A75" s="39"/>
      <c r="B75" s="40"/>
      <c r="C75" s="41"/>
      <c r="D75" s="41"/>
      <c r="E75" s="170" t="s">
        <v>130</v>
      </c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413</v>
      </c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70" t="str">
        <f>E11</f>
        <v>SO-011 - 1. rok pěstební péče</v>
      </c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21</v>
      </c>
      <c r="D79" s="41"/>
      <c r="E79" s="41"/>
      <c r="F79" s="28" t="str">
        <f>F14</f>
        <v>Vítonice u Znojma</v>
      </c>
      <c r="G79" s="41"/>
      <c r="H79" s="41"/>
      <c r="I79" s="33" t="s">
        <v>23</v>
      </c>
      <c r="J79" s="73" t="str">
        <f>IF(J14="","",J14)</f>
        <v>22. 4. 2022</v>
      </c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25.65" customHeight="1">
      <c r="A81" s="39"/>
      <c r="B81" s="40"/>
      <c r="C81" s="33" t="s">
        <v>25</v>
      </c>
      <c r="D81" s="41"/>
      <c r="E81" s="41"/>
      <c r="F81" s="28" t="str">
        <f>E17</f>
        <v>ČR-Státní pozemkový úřad</v>
      </c>
      <c r="G81" s="41"/>
      <c r="H81" s="41"/>
      <c r="I81" s="33" t="s">
        <v>32</v>
      </c>
      <c r="J81" s="37" t="str">
        <f>E23</f>
        <v>AGROPROJEKT PSO s.r.o.</v>
      </c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5.65" customHeight="1">
      <c r="A82" s="39"/>
      <c r="B82" s="40"/>
      <c r="C82" s="33" t="s">
        <v>30</v>
      </c>
      <c r="D82" s="41"/>
      <c r="E82" s="41"/>
      <c r="F82" s="28" t="str">
        <f>IF(E20="","",E20)</f>
        <v>Vyplň údaj</v>
      </c>
      <c r="G82" s="41"/>
      <c r="H82" s="41"/>
      <c r="I82" s="33" t="s">
        <v>36</v>
      </c>
      <c r="J82" s="37" t="str">
        <f>E26</f>
        <v>AGROPROJEKT PSO s.r.o.</v>
      </c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0.32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9" customFormat="1" ht="29.28" customHeight="1">
      <c r="A84" s="175"/>
      <c r="B84" s="176"/>
      <c r="C84" s="177" t="s">
        <v>136</v>
      </c>
      <c r="D84" s="178" t="s">
        <v>58</v>
      </c>
      <c r="E84" s="178" t="s">
        <v>54</v>
      </c>
      <c r="F84" s="178" t="s">
        <v>55</v>
      </c>
      <c r="G84" s="178" t="s">
        <v>137</v>
      </c>
      <c r="H84" s="178" t="s">
        <v>138</v>
      </c>
      <c r="I84" s="178" t="s">
        <v>139</v>
      </c>
      <c r="J84" s="178" t="s">
        <v>133</v>
      </c>
      <c r="K84" s="179" t="s">
        <v>140</v>
      </c>
      <c r="L84" s="180"/>
      <c r="M84" s="93" t="s">
        <v>19</v>
      </c>
      <c r="N84" s="94" t="s">
        <v>43</v>
      </c>
      <c r="O84" s="94" t="s">
        <v>141</v>
      </c>
      <c r="P84" s="94" t="s">
        <v>142</v>
      </c>
      <c r="Q84" s="94" t="s">
        <v>143</v>
      </c>
      <c r="R84" s="94" t="s">
        <v>144</v>
      </c>
      <c r="S84" s="94" t="s">
        <v>145</v>
      </c>
      <c r="T84" s="95" t="s">
        <v>146</v>
      </c>
      <c r="U84" s="175"/>
      <c r="V84" s="175"/>
      <c r="W84" s="175"/>
      <c r="X84" s="175"/>
      <c r="Y84" s="175"/>
      <c r="Z84" s="175"/>
      <c r="AA84" s="175"/>
      <c r="AB84" s="175"/>
      <c r="AC84" s="175"/>
      <c r="AD84" s="175"/>
      <c r="AE84" s="175"/>
    </row>
    <row r="85" s="2" customFormat="1" ht="22.8" customHeight="1">
      <c r="A85" s="39"/>
      <c r="B85" s="40"/>
      <c r="C85" s="100" t="s">
        <v>147</v>
      </c>
      <c r="D85" s="41"/>
      <c r="E85" s="41"/>
      <c r="F85" s="41"/>
      <c r="G85" s="41"/>
      <c r="H85" s="41"/>
      <c r="I85" s="41"/>
      <c r="J85" s="181">
        <f>BK85</f>
        <v>0</v>
      </c>
      <c r="K85" s="41"/>
      <c r="L85" s="45"/>
      <c r="M85" s="96"/>
      <c r="N85" s="182"/>
      <c r="O85" s="97"/>
      <c r="P85" s="183">
        <f>SUM(P86:P112)</f>
        <v>0</v>
      </c>
      <c r="Q85" s="97"/>
      <c r="R85" s="183">
        <f>SUM(R86:R112)</f>
        <v>0.027600000000000003</v>
      </c>
      <c r="S85" s="97"/>
      <c r="T85" s="184">
        <f>SUM(T86:T112)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72</v>
      </c>
      <c r="AU85" s="18" t="s">
        <v>134</v>
      </c>
      <c r="BK85" s="185">
        <f>SUM(BK86:BK112)</f>
        <v>0</v>
      </c>
    </row>
    <row r="86" s="2" customFormat="1" ht="24.15" customHeight="1">
      <c r="A86" s="39"/>
      <c r="B86" s="40"/>
      <c r="C86" s="186" t="s">
        <v>80</v>
      </c>
      <c r="D86" s="186" t="s">
        <v>148</v>
      </c>
      <c r="E86" s="187" t="s">
        <v>415</v>
      </c>
      <c r="F86" s="188" t="s">
        <v>416</v>
      </c>
      <c r="G86" s="189" t="s">
        <v>417</v>
      </c>
      <c r="H86" s="190">
        <v>4.0190000000000001</v>
      </c>
      <c r="I86" s="191"/>
      <c r="J86" s="192">
        <f>ROUND(I86*H86,2)</f>
        <v>0</v>
      </c>
      <c r="K86" s="188" t="s">
        <v>159</v>
      </c>
      <c r="L86" s="45"/>
      <c r="M86" s="193" t="s">
        <v>19</v>
      </c>
      <c r="N86" s="194" t="s">
        <v>44</v>
      </c>
      <c r="O86" s="85"/>
      <c r="P86" s="195">
        <f>O86*H86</f>
        <v>0</v>
      </c>
      <c r="Q86" s="195">
        <v>0</v>
      </c>
      <c r="R86" s="195">
        <f>Q86*H86</f>
        <v>0</v>
      </c>
      <c r="S86" s="195">
        <v>0</v>
      </c>
      <c r="T86" s="196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197" t="s">
        <v>152</v>
      </c>
      <c r="AT86" s="197" t="s">
        <v>148</v>
      </c>
      <c r="AU86" s="197" t="s">
        <v>73</v>
      </c>
      <c r="AY86" s="18" t="s">
        <v>153</v>
      </c>
      <c r="BE86" s="198">
        <f>IF(N86="základní",J86,0)</f>
        <v>0</v>
      </c>
      <c r="BF86" s="198">
        <f>IF(N86="snížená",J86,0)</f>
        <v>0</v>
      </c>
      <c r="BG86" s="198">
        <f>IF(N86="zákl. přenesená",J86,0)</f>
        <v>0</v>
      </c>
      <c r="BH86" s="198">
        <f>IF(N86="sníž. přenesená",J86,0)</f>
        <v>0</v>
      </c>
      <c r="BI86" s="198">
        <f>IF(N86="nulová",J86,0)</f>
        <v>0</v>
      </c>
      <c r="BJ86" s="18" t="s">
        <v>80</v>
      </c>
      <c r="BK86" s="198">
        <f>ROUND(I86*H86,2)</f>
        <v>0</v>
      </c>
      <c r="BL86" s="18" t="s">
        <v>152</v>
      </c>
      <c r="BM86" s="197" t="s">
        <v>418</v>
      </c>
    </row>
    <row r="87" s="2" customFormat="1">
      <c r="A87" s="39"/>
      <c r="B87" s="40"/>
      <c r="C87" s="41"/>
      <c r="D87" s="199" t="s">
        <v>155</v>
      </c>
      <c r="E87" s="41"/>
      <c r="F87" s="200" t="s">
        <v>419</v>
      </c>
      <c r="G87" s="41"/>
      <c r="H87" s="41"/>
      <c r="I87" s="201"/>
      <c r="J87" s="41"/>
      <c r="K87" s="41"/>
      <c r="L87" s="45"/>
      <c r="M87" s="202"/>
      <c r="N87" s="203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155</v>
      </c>
      <c r="AU87" s="18" t="s">
        <v>73</v>
      </c>
    </row>
    <row r="88" s="2" customFormat="1">
      <c r="A88" s="39"/>
      <c r="B88" s="40"/>
      <c r="C88" s="41"/>
      <c r="D88" s="204" t="s">
        <v>162</v>
      </c>
      <c r="E88" s="41"/>
      <c r="F88" s="205" t="s">
        <v>420</v>
      </c>
      <c r="G88" s="41"/>
      <c r="H88" s="41"/>
      <c r="I88" s="201"/>
      <c r="J88" s="41"/>
      <c r="K88" s="41"/>
      <c r="L88" s="45"/>
      <c r="M88" s="202"/>
      <c r="N88" s="203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162</v>
      </c>
      <c r="AU88" s="18" t="s">
        <v>73</v>
      </c>
    </row>
    <row r="89" s="10" customFormat="1">
      <c r="A89" s="10"/>
      <c r="B89" s="206"/>
      <c r="C89" s="207"/>
      <c r="D89" s="199" t="s">
        <v>181</v>
      </c>
      <c r="E89" s="208" t="s">
        <v>19</v>
      </c>
      <c r="F89" s="209" t="s">
        <v>421</v>
      </c>
      <c r="G89" s="207"/>
      <c r="H89" s="210">
        <v>4.0190000000000001</v>
      </c>
      <c r="I89" s="211"/>
      <c r="J89" s="207"/>
      <c r="K89" s="207"/>
      <c r="L89" s="212"/>
      <c r="M89" s="213"/>
      <c r="N89" s="214"/>
      <c r="O89" s="214"/>
      <c r="P89" s="214"/>
      <c r="Q89" s="214"/>
      <c r="R89" s="214"/>
      <c r="S89" s="214"/>
      <c r="T89" s="215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T89" s="216" t="s">
        <v>181</v>
      </c>
      <c r="AU89" s="216" t="s">
        <v>73</v>
      </c>
      <c r="AV89" s="10" t="s">
        <v>82</v>
      </c>
      <c r="AW89" s="10" t="s">
        <v>35</v>
      </c>
      <c r="AX89" s="10" t="s">
        <v>80</v>
      </c>
      <c r="AY89" s="216" t="s">
        <v>153</v>
      </c>
    </row>
    <row r="90" s="2" customFormat="1" ht="33" customHeight="1">
      <c r="A90" s="39"/>
      <c r="B90" s="40"/>
      <c r="C90" s="186" t="s">
        <v>82</v>
      </c>
      <c r="D90" s="186" t="s">
        <v>148</v>
      </c>
      <c r="E90" s="187" t="s">
        <v>422</v>
      </c>
      <c r="F90" s="188" t="s">
        <v>423</v>
      </c>
      <c r="G90" s="189" t="s">
        <v>151</v>
      </c>
      <c r="H90" s="190">
        <v>4970</v>
      </c>
      <c r="I90" s="191"/>
      <c r="J90" s="192">
        <f>ROUND(I90*H90,2)</f>
        <v>0</v>
      </c>
      <c r="K90" s="188" t="s">
        <v>159</v>
      </c>
      <c r="L90" s="45"/>
      <c r="M90" s="193" t="s">
        <v>19</v>
      </c>
      <c r="N90" s="194" t="s">
        <v>44</v>
      </c>
      <c r="O90" s="85"/>
      <c r="P90" s="195">
        <f>O90*H90</f>
        <v>0</v>
      </c>
      <c r="Q90" s="195">
        <v>0</v>
      </c>
      <c r="R90" s="195">
        <f>Q90*H90</f>
        <v>0</v>
      </c>
      <c r="S90" s="195">
        <v>0</v>
      </c>
      <c r="T90" s="196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197" t="s">
        <v>152</v>
      </c>
      <c r="AT90" s="197" t="s">
        <v>148</v>
      </c>
      <c r="AU90" s="197" t="s">
        <v>73</v>
      </c>
      <c r="AY90" s="18" t="s">
        <v>153</v>
      </c>
      <c r="BE90" s="198">
        <f>IF(N90="základní",J90,0)</f>
        <v>0</v>
      </c>
      <c r="BF90" s="198">
        <f>IF(N90="snížená",J90,0)</f>
        <v>0</v>
      </c>
      <c r="BG90" s="198">
        <f>IF(N90="zákl. přenesená",J90,0)</f>
        <v>0</v>
      </c>
      <c r="BH90" s="198">
        <f>IF(N90="sníž. přenesená",J90,0)</f>
        <v>0</v>
      </c>
      <c r="BI90" s="198">
        <f>IF(N90="nulová",J90,0)</f>
        <v>0</v>
      </c>
      <c r="BJ90" s="18" t="s">
        <v>80</v>
      </c>
      <c r="BK90" s="198">
        <f>ROUND(I90*H90,2)</f>
        <v>0</v>
      </c>
      <c r="BL90" s="18" t="s">
        <v>152</v>
      </c>
      <c r="BM90" s="197" t="s">
        <v>424</v>
      </c>
    </row>
    <row r="91" s="2" customFormat="1">
      <c r="A91" s="39"/>
      <c r="B91" s="40"/>
      <c r="C91" s="41"/>
      <c r="D91" s="199" t="s">
        <v>155</v>
      </c>
      <c r="E91" s="41"/>
      <c r="F91" s="200" t="s">
        <v>425</v>
      </c>
      <c r="G91" s="41"/>
      <c r="H91" s="41"/>
      <c r="I91" s="201"/>
      <c r="J91" s="41"/>
      <c r="K91" s="41"/>
      <c r="L91" s="45"/>
      <c r="M91" s="202"/>
      <c r="N91" s="203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155</v>
      </c>
      <c r="AU91" s="18" t="s">
        <v>73</v>
      </c>
    </row>
    <row r="92" s="2" customFormat="1">
      <c r="A92" s="39"/>
      <c r="B92" s="40"/>
      <c r="C92" s="41"/>
      <c r="D92" s="204" t="s">
        <v>162</v>
      </c>
      <c r="E92" s="41"/>
      <c r="F92" s="205" t="s">
        <v>426</v>
      </c>
      <c r="G92" s="41"/>
      <c r="H92" s="41"/>
      <c r="I92" s="201"/>
      <c r="J92" s="41"/>
      <c r="K92" s="41"/>
      <c r="L92" s="45"/>
      <c r="M92" s="202"/>
      <c r="N92" s="203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162</v>
      </c>
      <c r="AU92" s="18" t="s">
        <v>73</v>
      </c>
    </row>
    <row r="93" s="10" customFormat="1">
      <c r="A93" s="10"/>
      <c r="B93" s="206"/>
      <c r="C93" s="207"/>
      <c r="D93" s="199" t="s">
        <v>181</v>
      </c>
      <c r="E93" s="208" t="s">
        <v>19</v>
      </c>
      <c r="F93" s="209" t="s">
        <v>427</v>
      </c>
      <c r="G93" s="207"/>
      <c r="H93" s="210">
        <v>4970</v>
      </c>
      <c r="I93" s="211"/>
      <c r="J93" s="207"/>
      <c r="K93" s="207"/>
      <c r="L93" s="212"/>
      <c r="M93" s="213"/>
      <c r="N93" s="214"/>
      <c r="O93" s="214"/>
      <c r="P93" s="214"/>
      <c r="Q93" s="214"/>
      <c r="R93" s="214"/>
      <c r="S93" s="214"/>
      <c r="T93" s="215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T93" s="216" t="s">
        <v>181</v>
      </c>
      <c r="AU93" s="216" t="s">
        <v>73</v>
      </c>
      <c r="AV93" s="10" t="s">
        <v>82</v>
      </c>
      <c r="AW93" s="10" t="s">
        <v>35</v>
      </c>
      <c r="AX93" s="10" t="s">
        <v>80</v>
      </c>
      <c r="AY93" s="216" t="s">
        <v>153</v>
      </c>
    </row>
    <row r="94" s="2" customFormat="1" ht="16.5" customHeight="1">
      <c r="A94" s="39"/>
      <c r="B94" s="40"/>
      <c r="C94" s="186" t="s">
        <v>164</v>
      </c>
      <c r="D94" s="186" t="s">
        <v>148</v>
      </c>
      <c r="E94" s="187" t="s">
        <v>428</v>
      </c>
      <c r="F94" s="188" t="s">
        <v>429</v>
      </c>
      <c r="G94" s="189" t="s">
        <v>207</v>
      </c>
      <c r="H94" s="190">
        <v>1380</v>
      </c>
      <c r="I94" s="191"/>
      <c r="J94" s="192">
        <f>ROUND(I94*H94,2)</f>
        <v>0</v>
      </c>
      <c r="K94" s="188" t="s">
        <v>159</v>
      </c>
      <c r="L94" s="45"/>
      <c r="M94" s="193" t="s">
        <v>19</v>
      </c>
      <c r="N94" s="194" t="s">
        <v>44</v>
      </c>
      <c r="O94" s="85"/>
      <c r="P94" s="195">
        <f>O94*H94</f>
        <v>0</v>
      </c>
      <c r="Q94" s="195">
        <v>2.0000000000000002E-05</v>
      </c>
      <c r="R94" s="195">
        <f>Q94*H94</f>
        <v>0.027600000000000003</v>
      </c>
      <c r="S94" s="195">
        <v>0</v>
      </c>
      <c r="T94" s="196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197" t="s">
        <v>152</v>
      </c>
      <c r="AT94" s="197" t="s">
        <v>148</v>
      </c>
      <c r="AU94" s="197" t="s">
        <v>73</v>
      </c>
      <c r="AY94" s="18" t="s">
        <v>153</v>
      </c>
      <c r="BE94" s="198">
        <f>IF(N94="základní",J94,0)</f>
        <v>0</v>
      </c>
      <c r="BF94" s="198">
        <f>IF(N94="snížená",J94,0)</f>
        <v>0</v>
      </c>
      <c r="BG94" s="198">
        <f>IF(N94="zákl. přenesená",J94,0)</f>
        <v>0</v>
      </c>
      <c r="BH94" s="198">
        <f>IF(N94="sníž. přenesená",J94,0)</f>
        <v>0</v>
      </c>
      <c r="BI94" s="198">
        <f>IF(N94="nulová",J94,0)</f>
        <v>0</v>
      </c>
      <c r="BJ94" s="18" t="s">
        <v>80</v>
      </c>
      <c r="BK94" s="198">
        <f>ROUND(I94*H94,2)</f>
        <v>0</v>
      </c>
      <c r="BL94" s="18" t="s">
        <v>152</v>
      </c>
      <c r="BM94" s="197" t="s">
        <v>430</v>
      </c>
    </row>
    <row r="95" s="2" customFormat="1">
      <c r="A95" s="39"/>
      <c r="B95" s="40"/>
      <c r="C95" s="41"/>
      <c r="D95" s="199" t="s">
        <v>155</v>
      </c>
      <c r="E95" s="41"/>
      <c r="F95" s="200" t="s">
        <v>431</v>
      </c>
      <c r="G95" s="41"/>
      <c r="H95" s="41"/>
      <c r="I95" s="201"/>
      <c r="J95" s="41"/>
      <c r="K95" s="41"/>
      <c r="L95" s="45"/>
      <c r="M95" s="202"/>
      <c r="N95" s="203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155</v>
      </c>
      <c r="AU95" s="18" t="s">
        <v>73</v>
      </c>
    </row>
    <row r="96" s="2" customFormat="1">
      <c r="A96" s="39"/>
      <c r="B96" s="40"/>
      <c r="C96" s="41"/>
      <c r="D96" s="204" t="s">
        <v>162</v>
      </c>
      <c r="E96" s="41"/>
      <c r="F96" s="205" t="s">
        <v>432</v>
      </c>
      <c r="G96" s="41"/>
      <c r="H96" s="41"/>
      <c r="I96" s="201"/>
      <c r="J96" s="41"/>
      <c r="K96" s="41"/>
      <c r="L96" s="45"/>
      <c r="M96" s="202"/>
      <c r="N96" s="203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162</v>
      </c>
      <c r="AU96" s="18" t="s">
        <v>73</v>
      </c>
    </row>
    <row r="97" s="10" customFormat="1">
      <c r="A97" s="10"/>
      <c r="B97" s="206"/>
      <c r="C97" s="207"/>
      <c r="D97" s="199" t="s">
        <v>181</v>
      </c>
      <c r="E97" s="208" t="s">
        <v>19</v>
      </c>
      <c r="F97" s="209" t="s">
        <v>433</v>
      </c>
      <c r="G97" s="207"/>
      <c r="H97" s="210">
        <v>1380</v>
      </c>
      <c r="I97" s="211"/>
      <c r="J97" s="207"/>
      <c r="K97" s="207"/>
      <c r="L97" s="212"/>
      <c r="M97" s="213"/>
      <c r="N97" s="214"/>
      <c r="O97" s="214"/>
      <c r="P97" s="214"/>
      <c r="Q97" s="214"/>
      <c r="R97" s="214"/>
      <c r="S97" s="214"/>
      <c r="T97" s="215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T97" s="216" t="s">
        <v>181</v>
      </c>
      <c r="AU97" s="216" t="s">
        <v>73</v>
      </c>
      <c r="AV97" s="10" t="s">
        <v>82</v>
      </c>
      <c r="AW97" s="10" t="s">
        <v>35</v>
      </c>
      <c r="AX97" s="10" t="s">
        <v>80</v>
      </c>
      <c r="AY97" s="216" t="s">
        <v>153</v>
      </c>
    </row>
    <row r="98" s="2" customFormat="1" ht="24.15" customHeight="1">
      <c r="A98" s="39"/>
      <c r="B98" s="40"/>
      <c r="C98" s="186" t="s">
        <v>152</v>
      </c>
      <c r="D98" s="186" t="s">
        <v>148</v>
      </c>
      <c r="E98" s="187" t="s">
        <v>434</v>
      </c>
      <c r="F98" s="188" t="s">
        <v>435</v>
      </c>
      <c r="G98" s="189" t="s">
        <v>207</v>
      </c>
      <c r="H98" s="190">
        <v>7950</v>
      </c>
      <c r="I98" s="191"/>
      <c r="J98" s="192">
        <f>ROUND(I98*H98,2)</f>
        <v>0</v>
      </c>
      <c r="K98" s="188" t="s">
        <v>159</v>
      </c>
      <c r="L98" s="45"/>
      <c r="M98" s="193" t="s">
        <v>19</v>
      </c>
      <c r="N98" s="194" t="s">
        <v>44</v>
      </c>
      <c r="O98" s="85"/>
      <c r="P98" s="195">
        <f>O98*H98</f>
        <v>0</v>
      </c>
      <c r="Q98" s="195">
        <v>0</v>
      </c>
      <c r="R98" s="195">
        <f>Q98*H98</f>
        <v>0</v>
      </c>
      <c r="S98" s="195">
        <v>0</v>
      </c>
      <c r="T98" s="196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197" t="s">
        <v>152</v>
      </c>
      <c r="AT98" s="197" t="s">
        <v>148</v>
      </c>
      <c r="AU98" s="197" t="s">
        <v>73</v>
      </c>
      <c r="AY98" s="18" t="s">
        <v>153</v>
      </c>
      <c r="BE98" s="198">
        <f>IF(N98="základní",J98,0)</f>
        <v>0</v>
      </c>
      <c r="BF98" s="198">
        <f>IF(N98="snížená",J98,0)</f>
        <v>0</v>
      </c>
      <c r="BG98" s="198">
        <f>IF(N98="zákl. přenesená",J98,0)</f>
        <v>0</v>
      </c>
      <c r="BH98" s="198">
        <f>IF(N98="sníž. přenesená",J98,0)</f>
        <v>0</v>
      </c>
      <c r="BI98" s="198">
        <f>IF(N98="nulová",J98,0)</f>
        <v>0</v>
      </c>
      <c r="BJ98" s="18" t="s">
        <v>80</v>
      </c>
      <c r="BK98" s="198">
        <f>ROUND(I98*H98,2)</f>
        <v>0</v>
      </c>
      <c r="BL98" s="18" t="s">
        <v>152</v>
      </c>
      <c r="BM98" s="197" t="s">
        <v>436</v>
      </c>
    </row>
    <row r="99" s="2" customFormat="1">
      <c r="A99" s="39"/>
      <c r="B99" s="40"/>
      <c r="C99" s="41"/>
      <c r="D99" s="199" t="s">
        <v>155</v>
      </c>
      <c r="E99" s="41"/>
      <c r="F99" s="200" t="s">
        <v>437</v>
      </c>
      <c r="G99" s="41"/>
      <c r="H99" s="41"/>
      <c r="I99" s="201"/>
      <c r="J99" s="41"/>
      <c r="K99" s="41"/>
      <c r="L99" s="45"/>
      <c r="M99" s="202"/>
      <c r="N99" s="203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155</v>
      </c>
      <c r="AU99" s="18" t="s">
        <v>73</v>
      </c>
    </row>
    <row r="100" s="2" customFormat="1">
      <c r="A100" s="39"/>
      <c r="B100" s="40"/>
      <c r="C100" s="41"/>
      <c r="D100" s="204" t="s">
        <v>162</v>
      </c>
      <c r="E100" s="41"/>
      <c r="F100" s="205" t="s">
        <v>438</v>
      </c>
      <c r="G100" s="41"/>
      <c r="H100" s="41"/>
      <c r="I100" s="201"/>
      <c r="J100" s="41"/>
      <c r="K100" s="41"/>
      <c r="L100" s="45"/>
      <c r="M100" s="202"/>
      <c r="N100" s="203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162</v>
      </c>
      <c r="AU100" s="18" t="s">
        <v>73</v>
      </c>
    </row>
    <row r="101" s="10" customFormat="1">
      <c r="A101" s="10"/>
      <c r="B101" s="206"/>
      <c r="C101" s="207"/>
      <c r="D101" s="199" t="s">
        <v>181</v>
      </c>
      <c r="E101" s="208" t="s">
        <v>19</v>
      </c>
      <c r="F101" s="209" t="s">
        <v>439</v>
      </c>
      <c r="G101" s="207"/>
      <c r="H101" s="210">
        <v>7950</v>
      </c>
      <c r="I101" s="211"/>
      <c r="J101" s="207"/>
      <c r="K101" s="207"/>
      <c r="L101" s="212"/>
      <c r="M101" s="213"/>
      <c r="N101" s="214"/>
      <c r="O101" s="214"/>
      <c r="P101" s="214"/>
      <c r="Q101" s="214"/>
      <c r="R101" s="214"/>
      <c r="S101" s="214"/>
      <c r="T101" s="215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T101" s="216" t="s">
        <v>181</v>
      </c>
      <c r="AU101" s="216" t="s">
        <v>73</v>
      </c>
      <c r="AV101" s="10" t="s">
        <v>82</v>
      </c>
      <c r="AW101" s="10" t="s">
        <v>35</v>
      </c>
      <c r="AX101" s="10" t="s">
        <v>80</v>
      </c>
      <c r="AY101" s="216" t="s">
        <v>153</v>
      </c>
    </row>
    <row r="102" s="2" customFormat="1" ht="16.5" customHeight="1">
      <c r="A102" s="39"/>
      <c r="B102" s="40"/>
      <c r="C102" s="186" t="s">
        <v>175</v>
      </c>
      <c r="D102" s="186" t="s">
        <v>148</v>
      </c>
      <c r="E102" s="187" t="s">
        <v>374</v>
      </c>
      <c r="F102" s="188" t="s">
        <v>375</v>
      </c>
      <c r="G102" s="189" t="s">
        <v>369</v>
      </c>
      <c r="H102" s="190">
        <v>535.5</v>
      </c>
      <c r="I102" s="191"/>
      <c r="J102" s="192">
        <f>ROUND(I102*H102,2)</f>
        <v>0</v>
      </c>
      <c r="K102" s="188" t="s">
        <v>159</v>
      </c>
      <c r="L102" s="45"/>
      <c r="M102" s="193" t="s">
        <v>19</v>
      </c>
      <c r="N102" s="194" t="s">
        <v>44</v>
      </c>
      <c r="O102" s="85"/>
      <c r="P102" s="195">
        <f>O102*H102</f>
        <v>0</v>
      </c>
      <c r="Q102" s="195">
        <v>0</v>
      </c>
      <c r="R102" s="195">
        <f>Q102*H102</f>
        <v>0</v>
      </c>
      <c r="S102" s="195">
        <v>0</v>
      </c>
      <c r="T102" s="196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197" t="s">
        <v>152</v>
      </c>
      <c r="AT102" s="197" t="s">
        <v>148</v>
      </c>
      <c r="AU102" s="197" t="s">
        <v>73</v>
      </c>
      <c r="AY102" s="18" t="s">
        <v>153</v>
      </c>
      <c r="BE102" s="198">
        <f>IF(N102="základní",J102,0)</f>
        <v>0</v>
      </c>
      <c r="BF102" s="198">
        <f>IF(N102="snížená",J102,0)</f>
        <v>0</v>
      </c>
      <c r="BG102" s="198">
        <f>IF(N102="zákl. přenesená",J102,0)</f>
        <v>0</v>
      </c>
      <c r="BH102" s="198">
        <f>IF(N102="sníž. přenesená",J102,0)</f>
        <v>0</v>
      </c>
      <c r="BI102" s="198">
        <f>IF(N102="nulová",J102,0)</f>
        <v>0</v>
      </c>
      <c r="BJ102" s="18" t="s">
        <v>80</v>
      </c>
      <c r="BK102" s="198">
        <f>ROUND(I102*H102,2)</f>
        <v>0</v>
      </c>
      <c r="BL102" s="18" t="s">
        <v>152</v>
      </c>
      <c r="BM102" s="197" t="s">
        <v>440</v>
      </c>
    </row>
    <row r="103" s="2" customFormat="1">
      <c r="A103" s="39"/>
      <c r="B103" s="40"/>
      <c r="C103" s="41"/>
      <c r="D103" s="199" t="s">
        <v>155</v>
      </c>
      <c r="E103" s="41"/>
      <c r="F103" s="200" t="s">
        <v>377</v>
      </c>
      <c r="G103" s="41"/>
      <c r="H103" s="41"/>
      <c r="I103" s="201"/>
      <c r="J103" s="41"/>
      <c r="K103" s="41"/>
      <c r="L103" s="45"/>
      <c r="M103" s="202"/>
      <c r="N103" s="203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155</v>
      </c>
      <c r="AU103" s="18" t="s">
        <v>73</v>
      </c>
    </row>
    <row r="104" s="2" customFormat="1">
      <c r="A104" s="39"/>
      <c r="B104" s="40"/>
      <c r="C104" s="41"/>
      <c r="D104" s="204" t="s">
        <v>162</v>
      </c>
      <c r="E104" s="41"/>
      <c r="F104" s="205" t="s">
        <v>378</v>
      </c>
      <c r="G104" s="41"/>
      <c r="H104" s="41"/>
      <c r="I104" s="201"/>
      <c r="J104" s="41"/>
      <c r="K104" s="41"/>
      <c r="L104" s="45"/>
      <c r="M104" s="202"/>
      <c r="N104" s="203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162</v>
      </c>
      <c r="AU104" s="18" t="s">
        <v>73</v>
      </c>
    </row>
    <row r="105" s="10" customFormat="1">
      <c r="A105" s="10"/>
      <c r="B105" s="206"/>
      <c r="C105" s="207"/>
      <c r="D105" s="199" t="s">
        <v>181</v>
      </c>
      <c r="E105" s="208" t="s">
        <v>19</v>
      </c>
      <c r="F105" s="209" t="s">
        <v>441</v>
      </c>
      <c r="G105" s="207"/>
      <c r="H105" s="210">
        <v>535.5</v>
      </c>
      <c r="I105" s="211"/>
      <c r="J105" s="207"/>
      <c r="K105" s="207"/>
      <c r="L105" s="212"/>
      <c r="M105" s="213"/>
      <c r="N105" s="214"/>
      <c r="O105" s="214"/>
      <c r="P105" s="214"/>
      <c r="Q105" s="214"/>
      <c r="R105" s="214"/>
      <c r="S105" s="214"/>
      <c r="T105" s="215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T105" s="216" t="s">
        <v>181</v>
      </c>
      <c r="AU105" s="216" t="s">
        <v>73</v>
      </c>
      <c r="AV105" s="10" t="s">
        <v>82</v>
      </c>
      <c r="AW105" s="10" t="s">
        <v>35</v>
      </c>
      <c r="AX105" s="10" t="s">
        <v>80</v>
      </c>
      <c r="AY105" s="216" t="s">
        <v>153</v>
      </c>
    </row>
    <row r="106" s="2" customFormat="1" ht="21.75" customHeight="1">
      <c r="A106" s="39"/>
      <c r="B106" s="40"/>
      <c r="C106" s="186" t="s">
        <v>183</v>
      </c>
      <c r="D106" s="186" t="s">
        <v>148</v>
      </c>
      <c r="E106" s="187" t="s">
        <v>381</v>
      </c>
      <c r="F106" s="188" t="s">
        <v>382</v>
      </c>
      <c r="G106" s="189" t="s">
        <v>369</v>
      </c>
      <c r="H106" s="190">
        <v>535.5</v>
      </c>
      <c r="I106" s="191"/>
      <c r="J106" s="192">
        <f>ROUND(I106*H106,2)</f>
        <v>0</v>
      </c>
      <c r="K106" s="188" t="s">
        <v>159</v>
      </c>
      <c r="L106" s="45"/>
      <c r="M106" s="193" t="s">
        <v>19</v>
      </c>
      <c r="N106" s="194" t="s">
        <v>44</v>
      </c>
      <c r="O106" s="85"/>
      <c r="P106" s="195">
        <f>O106*H106</f>
        <v>0</v>
      </c>
      <c r="Q106" s="195">
        <v>0</v>
      </c>
      <c r="R106" s="195">
        <f>Q106*H106</f>
        <v>0</v>
      </c>
      <c r="S106" s="195">
        <v>0</v>
      </c>
      <c r="T106" s="196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197" t="s">
        <v>152</v>
      </c>
      <c r="AT106" s="197" t="s">
        <v>148</v>
      </c>
      <c r="AU106" s="197" t="s">
        <v>73</v>
      </c>
      <c r="AY106" s="18" t="s">
        <v>153</v>
      </c>
      <c r="BE106" s="198">
        <f>IF(N106="základní",J106,0)</f>
        <v>0</v>
      </c>
      <c r="BF106" s="198">
        <f>IF(N106="snížená",J106,0)</f>
        <v>0</v>
      </c>
      <c r="BG106" s="198">
        <f>IF(N106="zákl. přenesená",J106,0)</f>
        <v>0</v>
      </c>
      <c r="BH106" s="198">
        <f>IF(N106="sníž. přenesená",J106,0)</f>
        <v>0</v>
      </c>
      <c r="BI106" s="198">
        <f>IF(N106="nulová",J106,0)</f>
        <v>0</v>
      </c>
      <c r="BJ106" s="18" t="s">
        <v>80</v>
      </c>
      <c r="BK106" s="198">
        <f>ROUND(I106*H106,2)</f>
        <v>0</v>
      </c>
      <c r="BL106" s="18" t="s">
        <v>152</v>
      </c>
      <c r="BM106" s="197" t="s">
        <v>442</v>
      </c>
    </row>
    <row r="107" s="2" customFormat="1">
      <c r="A107" s="39"/>
      <c r="B107" s="40"/>
      <c r="C107" s="41"/>
      <c r="D107" s="199" t="s">
        <v>155</v>
      </c>
      <c r="E107" s="41"/>
      <c r="F107" s="200" t="s">
        <v>384</v>
      </c>
      <c r="G107" s="41"/>
      <c r="H107" s="41"/>
      <c r="I107" s="201"/>
      <c r="J107" s="41"/>
      <c r="K107" s="41"/>
      <c r="L107" s="45"/>
      <c r="M107" s="202"/>
      <c r="N107" s="203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155</v>
      </c>
      <c r="AU107" s="18" t="s">
        <v>73</v>
      </c>
    </row>
    <row r="108" s="2" customFormat="1">
      <c r="A108" s="39"/>
      <c r="B108" s="40"/>
      <c r="C108" s="41"/>
      <c r="D108" s="204" t="s">
        <v>162</v>
      </c>
      <c r="E108" s="41"/>
      <c r="F108" s="205" t="s">
        <v>385</v>
      </c>
      <c r="G108" s="41"/>
      <c r="H108" s="41"/>
      <c r="I108" s="201"/>
      <c r="J108" s="41"/>
      <c r="K108" s="41"/>
      <c r="L108" s="45"/>
      <c r="M108" s="202"/>
      <c r="N108" s="203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162</v>
      </c>
      <c r="AU108" s="18" t="s">
        <v>73</v>
      </c>
    </row>
    <row r="109" s="2" customFormat="1" ht="24.15" customHeight="1">
      <c r="A109" s="39"/>
      <c r="B109" s="40"/>
      <c r="C109" s="186" t="s">
        <v>191</v>
      </c>
      <c r="D109" s="186" t="s">
        <v>148</v>
      </c>
      <c r="E109" s="187" t="s">
        <v>387</v>
      </c>
      <c r="F109" s="188" t="s">
        <v>388</v>
      </c>
      <c r="G109" s="189" t="s">
        <v>369</v>
      </c>
      <c r="H109" s="190">
        <v>2142</v>
      </c>
      <c r="I109" s="191"/>
      <c r="J109" s="192">
        <f>ROUND(I109*H109,2)</f>
        <v>0</v>
      </c>
      <c r="K109" s="188" t="s">
        <v>159</v>
      </c>
      <c r="L109" s="45"/>
      <c r="M109" s="193" t="s">
        <v>19</v>
      </c>
      <c r="N109" s="194" t="s">
        <v>44</v>
      </c>
      <c r="O109" s="85"/>
      <c r="P109" s="195">
        <f>O109*H109</f>
        <v>0</v>
      </c>
      <c r="Q109" s="195">
        <v>0</v>
      </c>
      <c r="R109" s="195">
        <f>Q109*H109</f>
        <v>0</v>
      </c>
      <c r="S109" s="195">
        <v>0</v>
      </c>
      <c r="T109" s="196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197" t="s">
        <v>152</v>
      </c>
      <c r="AT109" s="197" t="s">
        <v>148</v>
      </c>
      <c r="AU109" s="197" t="s">
        <v>73</v>
      </c>
      <c r="AY109" s="18" t="s">
        <v>153</v>
      </c>
      <c r="BE109" s="198">
        <f>IF(N109="základní",J109,0)</f>
        <v>0</v>
      </c>
      <c r="BF109" s="198">
        <f>IF(N109="snížená",J109,0)</f>
        <v>0</v>
      </c>
      <c r="BG109" s="198">
        <f>IF(N109="zákl. přenesená",J109,0)</f>
        <v>0</v>
      </c>
      <c r="BH109" s="198">
        <f>IF(N109="sníž. přenesená",J109,0)</f>
        <v>0</v>
      </c>
      <c r="BI109" s="198">
        <f>IF(N109="nulová",J109,0)</f>
        <v>0</v>
      </c>
      <c r="BJ109" s="18" t="s">
        <v>80</v>
      </c>
      <c r="BK109" s="198">
        <f>ROUND(I109*H109,2)</f>
        <v>0</v>
      </c>
      <c r="BL109" s="18" t="s">
        <v>152</v>
      </c>
      <c r="BM109" s="197" t="s">
        <v>443</v>
      </c>
    </row>
    <row r="110" s="2" customFormat="1">
      <c r="A110" s="39"/>
      <c r="B110" s="40"/>
      <c r="C110" s="41"/>
      <c r="D110" s="199" t="s">
        <v>155</v>
      </c>
      <c r="E110" s="41"/>
      <c r="F110" s="200" t="s">
        <v>390</v>
      </c>
      <c r="G110" s="41"/>
      <c r="H110" s="41"/>
      <c r="I110" s="201"/>
      <c r="J110" s="41"/>
      <c r="K110" s="41"/>
      <c r="L110" s="45"/>
      <c r="M110" s="202"/>
      <c r="N110" s="203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155</v>
      </c>
      <c r="AU110" s="18" t="s">
        <v>73</v>
      </c>
    </row>
    <row r="111" s="2" customFormat="1">
      <c r="A111" s="39"/>
      <c r="B111" s="40"/>
      <c r="C111" s="41"/>
      <c r="D111" s="204" t="s">
        <v>162</v>
      </c>
      <c r="E111" s="41"/>
      <c r="F111" s="205" t="s">
        <v>391</v>
      </c>
      <c r="G111" s="41"/>
      <c r="H111" s="41"/>
      <c r="I111" s="201"/>
      <c r="J111" s="41"/>
      <c r="K111" s="41"/>
      <c r="L111" s="45"/>
      <c r="M111" s="202"/>
      <c r="N111" s="203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162</v>
      </c>
      <c r="AU111" s="18" t="s">
        <v>73</v>
      </c>
    </row>
    <row r="112" s="10" customFormat="1">
      <c r="A112" s="10"/>
      <c r="B112" s="206"/>
      <c r="C112" s="207"/>
      <c r="D112" s="199" t="s">
        <v>181</v>
      </c>
      <c r="E112" s="208" t="s">
        <v>19</v>
      </c>
      <c r="F112" s="209" t="s">
        <v>444</v>
      </c>
      <c r="G112" s="207"/>
      <c r="H112" s="210">
        <v>2142</v>
      </c>
      <c r="I112" s="211"/>
      <c r="J112" s="207"/>
      <c r="K112" s="207"/>
      <c r="L112" s="212"/>
      <c r="M112" s="231"/>
      <c r="N112" s="232"/>
      <c r="O112" s="232"/>
      <c r="P112" s="232"/>
      <c r="Q112" s="232"/>
      <c r="R112" s="232"/>
      <c r="S112" s="232"/>
      <c r="T112" s="233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T112" s="216" t="s">
        <v>181</v>
      </c>
      <c r="AU112" s="216" t="s">
        <v>73</v>
      </c>
      <c r="AV112" s="10" t="s">
        <v>82</v>
      </c>
      <c r="AW112" s="10" t="s">
        <v>35</v>
      </c>
      <c r="AX112" s="10" t="s">
        <v>80</v>
      </c>
      <c r="AY112" s="216" t="s">
        <v>153</v>
      </c>
    </row>
    <row r="113" s="2" customFormat="1" ht="6.96" customHeight="1">
      <c r="A113" s="39"/>
      <c r="B113" s="60"/>
      <c r="C113" s="61"/>
      <c r="D113" s="61"/>
      <c r="E113" s="61"/>
      <c r="F113" s="61"/>
      <c r="G113" s="61"/>
      <c r="H113" s="61"/>
      <c r="I113" s="61"/>
      <c r="J113" s="61"/>
      <c r="K113" s="61"/>
      <c r="L113" s="45"/>
      <c r="M113" s="39"/>
      <c r="O113" s="39"/>
      <c r="P113" s="39"/>
      <c r="Q113" s="39"/>
      <c r="R113" s="39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</sheetData>
  <sheetProtection sheet="1" autoFilter="0" formatColumns="0" formatRows="0" objects="1" scenarios="1" spinCount="100000" saltValue="YydtTTXySGMqaNoPf36+lQK88/aOWJdQN3Web9Xo7j5SWZtxScfCOCVv7kvOMpqvxdzARapmYKZsFVLJ/hAmrA==" hashValue="M8MZvFRJu6JT2Yo5MwAHHarr9hvSx3G5osXh5gyU5/jbf/kfstfunNllSztqY6ZxFRDlnQgGaph1Kgw5CdWOkw==" algorithmName="SHA-512" password="CC35"/>
  <autoFilter ref="C84:K11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88" r:id="rId1" display="https://podminky.urs.cz/item/CS_URS_2022_01/184851256"/>
    <hyperlink ref="F92" r:id="rId2" display="https://podminky.urs.cz/item/CS_URS_2022_01/185804214"/>
    <hyperlink ref="F96" r:id="rId3" display="https://podminky.urs.cz/item/CS_URS_2022_01/184911111"/>
    <hyperlink ref="F100" r:id="rId4" display="https://podminky.urs.cz/item/CS_URS_2022_01/184808211"/>
    <hyperlink ref="F104" r:id="rId5" display="https://podminky.urs.cz/item/CS_URS_2022_01/185804312"/>
    <hyperlink ref="F108" r:id="rId6" display="https://podminky.urs.cz/item/CS_URS_2022_01/185851121"/>
    <hyperlink ref="F111" r:id="rId7" display="https://podminky.urs.cz/item/CS_URS_2022_01/185851129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82</v>
      </c>
    </row>
    <row r="4" s="1" customFormat="1" ht="24.96" customHeight="1">
      <c r="B4" s="21"/>
      <c r="D4" s="141" t="s">
        <v>128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26.25" customHeight="1">
      <c r="B7" s="21"/>
      <c r="E7" s="144" t="str">
        <f>'Rekapitulace stavby'!K6</f>
        <v>Větrolamy TEO 2 a TEO 3, LBK 4b a IP 26, 27, 28 a 33 v k.ú. Vítonice u Znojma</v>
      </c>
      <c r="F7" s="143"/>
      <c r="G7" s="143"/>
      <c r="H7" s="143"/>
      <c r="L7" s="21"/>
    </row>
    <row r="8" s="1" customFormat="1" ht="12" customHeight="1">
      <c r="B8" s="21"/>
      <c r="D8" s="143" t="s">
        <v>129</v>
      </c>
      <c r="L8" s="21"/>
    </row>
    <row r="9" s="2" customFormat="1" ht="16.5" customHeight="1">
      <c r="A9" s="39"/>
      <c r="B9" s="45"/>
      <c r="C9" s="39"/>
      <c r="D9" s="39"/>
      <c r="E9" s="144" t="s">
        <v>130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413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445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22. 4. 2022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30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32</v>
      </c>
      <c r="E22" s="39"/>
      <c r="F22" s="39"/>
      <c r="G22" s="39"/>
      <c r="H22" s="39"/>
      <c r="I22" s="143" t="s">
        <v>26</v>
      </c>
      <c r="J22" s="134" t="s">
        <v>33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34</v>
      </c>
      <c r="F23" s="39"/>
      <c r="G23" s="39"/>
      <c r="H23" s="39"/>
      <c r="I23" s="143" t="s">
        <v>29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36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34</v>
      </c>
      <c r="F26" s="39"/>
      <c r="G26" s="39"/>
      <c r="H26" s="39"/>
      <c r="I26" s="143" t="s">
        <v>29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37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39</v>
      </c>
      <c r="E32" s="39"/>
      <c r="F32" s="39"/>
      <c r="G32" s="39"/>
      <c r="H32" s="39"/>
      <c r="I32" s="39"/>
      <c r="J32" s="154">
        <f>ROUND(J85,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41</v>
      </c>
      <c r="G34" s="39"/>
      <c r="H34" s="39"/>
      <c r="I34" s="155" t="s">
        <v>40</v>
      </c>
      <c r="J34" s="155" t="s">
        <v>42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43</v>
      </c>
      <c r="E35" s="143" t="s">
        <v>44</v>
      </c>
      <c r="F35" s="157">
        <f>ROUND((SUM(BE85:BE108)),  2)</f>
        <v>0</v>
      </c>
      <c r="G35" s="39"/>
      <c r="H35" s="39"/>
      <c r="I35" s="158">
        <v>0.20999999999999999</v>
      </c>
      <c r="J35" s="157">
        <f>ROUND(((SUM(BE85:BE108))*I35),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45</v>
      </c>
      <c r="F36" s="157">
        <f>ROUND((SUM(BF85:BF108)),  2)</f>
        <v>0</v>
      </c>
      <c r="G36" s="39"/>
      <c r="H36" s="39"/>
      <c r="I36" s="158">
        <v>0.14999999999999999</v>
      </c>
      <c r="J36" s="157">
        <f>ROUND(((SUM(BF85:BF108))*I36),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46</v>
      </c>
      <c r="F37" s="157">
        <f>ROUND((SUM(BG85:BG108)),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47</v>
      </c>
      <c r="F38" s="157">
        <f>ROUND((SUM(BH85:BH108)),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48</v>
      </c>
      <c r="F39" s="157">
        <f>ROUND((SUM(BI85:BI108)),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49</v>
      </c>
      <c r="E41" s="161"/>
      <c r="F41" s="161"/>
      <c r="G41" s="162" t="s">
        <v>50</v>
      </c>
      <c r="H41" s="163" t="s">
        <v>51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131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26.25" customHeight="1">
      <c r="A50" s="39"/>
      <c r="B50" s="40"/>
      <c r="C50" s="41"/>
      <c r="D50" s="41"/>
      <c r="E50" s="170" t="str">
        <f>E7</f>
        <v>Větrolamy TEO 2 a TEO 3, LBK 4b a IP 26, 27, 28 a 33 v k.ú. Vítonice u Znojma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129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130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413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SO-012 - 2. rok pěstební péče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Vítonice u Znojma</v>
      </c>
      <c r="G56" s="41"/>
      <c r="H56" s="41"/>
      <c r="I56" s="33" t="s">
        <v>23</v>
      </c>
      <c r="J56" s="73" t="str">
        <f>IF(J14="","",J14)</f>
        <v>22. 4. 2022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25</v>
      </c>
      <c r="D58" s="41"/>
      <c r="E58" s="41"/>
      <c r="F58" s="28" t="str">
        <f>E17</f>
        <v>ČR-Státní pozemkový úřad</v>
      </c>
      <c r="G58" s="41"/>
      <c r="H58" s="41"/>
      <c r="I58" s="33" t="s">
        <v>32</v>
      </c>
      <c r="J58" s="37" t="str">
        <f>E23</f>
        <v>AGROPROJEKT PSO s.r.o.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5.65" customHeight="1">
      <c r="A59" s="39"/>
      <c r="B59" s="40"/>
      <c r="C59" s="33" t="s">
        <v>30</v>
      </c>
      <c r="D59" s="41"/>
      <c r="E59" s="41"/>
      <c r="F59" s="28" t="str">
        <f>IF(E20="","",E20)</f>
        <v>Vyplň údaj</v>
      </c>
      <c r="G59" s="41"/>
      <c r="H59" s="41"/>
      <c r="I59" s="33" t="s">
        <v>36</v>
      </c>
      <c r="J59" s="37" t="str">
        <f>E26</f>
        <v>AGROPROJEKT PSO s.r.o.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132</v>
      </c>
      <c r="D61" s="172"/>
      <c r="E61" s="172"/>
      <c r="F61" s="172"/>
      <c r="G61" s="172"/>
      <c r="H61" s="172"/>
      <c r="I61" s="172"/>
      <c r="J61" s="173" t="s">
        <v>133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71</v>
      </c>
      <c r="D63" s="41"/>
      <c r="E63" s="41"/>
      <c r="F63" s="41"/>
      <c r="G63" s="41"/>
      <c r="H63" s="41"/>
      <c r="I63" s="41"/>
      <c r="J63" s="103">
        <f>J85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134</v>
      </c>
    </row>
    <row r="64" s="2" customFormat="1" ht="21.84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4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6.96" customHeight="1">
      <c r="A65" s="39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14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9" s="2" customFormat="1" ht="6.96" customHeight="1">
      <c r="A69" s="39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4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4.96" customHeight="1">
      <c r="A70" s="39"/>
      <c r="B70" s="40"/>
      <c r="C70" s="24" t="s">
        <v>135</v>
      </c>
      <c r="D70" s="41"/>
      <c r="E70" s="41"/>
      <c r="F70" s="41"/>
      <c r="G70" s="41"/>
      <c r="H70" s="41"/>
      <c r="I70" s="41"/>
      <c r="J70" s="41"/>
      <c r="K70" s="41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16</v>
      </c>
      <c r="D72" s="41"/>
      <c r="E72" s="41"/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6.25" customHeight="1">
      <c r="A73" s="39"/>
      <c r="B73" s="40"/>
      <c r="C73" s="41"/>
      <c r="D73" s="41"/>
      <c r="E73" s="170" t="str">
        <f>E7</f>
        <v>Větrolamy TEO 2 a TEO 3, LBK 4b a IP 26, 27, 28 a 33 v k.ú. Vítonice u Znojma</v>
      </c>
      <c r="F73" s="33"/>
      <c r="G73" s="33"/>
      <c r="H73" s="33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1" customFormat="1" ht="12" customHeight="1">
      <c r="B74" s="22"/>
      <c r="C74" s="33" t="s">
        <v>129</v>
      </c>
      <c r="D74" s="23"/>
      <c r="E74" s="23"/>
      <c r="F74" s="23"/>
      <c r="G74" s="23"/>
      <c r="H74" s="23"/>
      <c r="I74" s="23"/>
      <c r="J74" s="23"/>
      <c r="K74" s="23"/>
      <c r="L74" s="21"/>
    </row>
    <row r="75" s="2" customFormat="1" ht="16.5" customHeight="1">
      <c r="A75" s="39"/>
      <c r="B75" s="40"/>
      <c r="C75" s="41"/>
      <c r="D75" s="41"/>
      <c r="E75" s="170" t="s">
        <v>130</v>
      </c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413</v>
      </c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70" t="str">
        <f>E11</f>
        <v>SO-012 - 2. rok pěstební péče</v>
      </c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21</v>
      </c>
      <c r="D79" s="41"/>
      <c r="E79" s="41"/>
      <c r="F79" s="28" t="str">
        <f>F14</f>
        <v>Vítonice u Znojma</v>
      </c>
      <c r="G79" s="41"/>
      <c r="H79" s="41"/>
      <c r="I79" s="33" t="s">
        <v>23</v>
      </c>
      <c r="J79" s="73" t="str">
        <f>IF(J14="","",J14)</f>
        <v>22. 4. 2022</v>
      </c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25.65" customHeight="1">
      <c r="A81" s="39"/>
      <c r="B81" s="40"/>
      <c r="C81" s="33" t="s">
        <v>25</v>
      </c>
      <c r="D81" s="41"/>
      <c r="E81" s="41"/>
      <c r="F81" s="28" t="str">
        <f>E17</f>
        <v>ČR-Státní pozemkový úřad</v>
      </c>
      <c r="G81" s="41"/>
      <c r="H81" s="41"/>
      <c r="I81" s="33" t="s">
        <v>32</v>
      </c>
      <c r="J81" s="37" t="str">
        <f>E23</f>
        <v>AGROPROJEKT PSO s.r.o.</v>
      </c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5.65" customHeight="1">
      <c r="A82" s="39"/>
      <c r="B82" s="40"/>
      <c r="C82" s="33" t="s">
        <v>30</v>
      </c>
      <c r="D82" s="41"/>
      <c r="E82" s="41"/>
      <c r="F82" s="28" t="str">
        <f>IF(E20="","",E20)</f>
        <v>Vyplň údaj</v>
      </c>
      <c r="G82" s="41"/>
      <c r="H82" s="41"/>
      <c r="I82" s="33" t="s">
        <v>36</v>
      </c>
      <c r="J82" s="37" t="str">
        <f>E26</f>
        <v>AGROPROJEKT PSO s.r.o.</v>
      </c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0.32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9" customFormat="1" ht="29.28" customHeight="1">
      <c r="A84" s="175"/>
      <c r="B84" s="176"/>
      <c r="C84" s="177" t="s">
        <v>136</v>
      </c>
      <c r="D84" s="178" t="s">
        <v>58</v>
      </c>
      <c r="E84" s="178" t="s">
        <v>54</v>
      </c>
      <c r="F84" s="178" t="s">
        <v>55</v>
      </c>
      <c r="G84" s="178" t="s">
        <v>137</v>
      </c>
      <c r="H84" s="178" t="s">
        <v>138</v>
      </c>
      <c r="I84" s="178" t="s">
        <v>139</v>
      </c>
      <c r="J84" s="178" t="s">
        <v>133</v>
      </c>
      <c r="K84" s="179" t="s">
        <v>140</v>
      </c>
      <c r="L84" s="180"/>
      <c r="M84" s="93" t="s">
        <v>19</v>
      </c>
      <c r="N84" s="94" t="s">
        <v>43</v>
      </c>
      <c r="O84" s="94" t="s">
        <v>141</v>
      </c>
      <c r="P84" s="94" t="s">
        <v>142</v>
      </c>
      <c r="Q84" s="94" t="s">
        <v>143</v>
      </c>
      <c r="R84" s="94" t="s">
        <v>144</v>
      </c>
      <c r="S84" s="94" t="s">
        <v>145</v>
      </c>
      <c r="T84" s="95" t="s">
        <v>146</v>
      </c>
      <c r="U84" s="175"/>
      <c r="V84" s="175"/>
      <c r="W84" s="175"/>
      <c r="X84" s="175"/>
      <c r="Y84" s="175"/>
      <c r="Z84" s="175"/>
      <c r="AA84" s="175"/>
      <c r="AB84" s="175"/>
      <c r="AC84" s="175"/>
      <c r="AD84" s="175"/>
      <c r="AE84" s="175"/>
    </row>
    <row r="85" s="2" customFormat="1" ht="22.8" customHeight="1">
      <c r="A85" s="39"/>
      <c r="B85" s="40"/>
      <c r="C85" s="100" t="s">
        <v>147</v>
      </c>
      <c r="D85" s="41"/>
      <c r="E85" s="41"/>
      <c r="F85" s="41"/>
      <c r="G85" s="41"/>
      <c r="H85" s="41"/>
      <c r="I85" s="41"/>
      <c r="J85" s="181">
        <f>BK85</f>
        <v>0</v>
      </c>
      <c r="K85" s="41"/>
      <c r="L85" s="45"/>
      <c r="M85" s="96"/>
      <c r="N85" s="182"/>
      <c r="O85" s="97"/>
      <c r="P85" s="183">
        <f>SUM(P86:P108)</f>
        <v>0</v>
      </c>
      <c r="Q85" s="97"/>
      <c r="R85" s="183">
        <f>SUM(R86:R108)</f>
        <v>0.027600000000000003</v>
      </c>
      <c r="S85" s="97"/>
      <c r="T85" s="184">
        <f>SUM(T86:T108)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72</v>
      </c>
      <c r="AU85" s="18" t="s">
        <v>134</v>
      </c>
      <c r="BK85" s="185">
        <f>SUM(BK86:BK108)</f>
        <v>0</v>
      </c>
    </row>
    <row r="86" s="2" customFormat="1" ht="24.15" customHeight="1">
      <c r="A86" s="39"/>
      <c r="B86" s="40"/>
      <c r="C86" s="186" t="s">
        <v>80</v>
      </c>
      <c r="D86" s="186" t="s">
        <v>148</v>
      </c>
      <c r="E86" s="187" t="s">
        <v>415</v>
      </c>
      <c r="F86" s="188" t="s">
        <v>416</v>
      </c>
      <c r="G86" s="189" t="s">
        <v>417</v>
      </c>
      <c r="H86" s="190">
        <v>2.6789999999999998</v>
      </c>
      <c r="I86" s="191"/>
      <c r="J86" s="192">
        <f>ROUND(I86*H86,2)</f>
        <v>0</v>
      </c>
      <c r="K86" s="188" t="s">
        <v>159</v>
      </c>
      <c r="L86" s="45"/>
      <c r="M86" s="193" t="s">
        <v>19</v>
      </c>
      <c r="N86" s="194" t="s">
        <v>44</v>
      </c>
      <c r="O86" s="85"/>
      <c r="P86" s="195">
        <f>O86*H86</f>
        <v>0</v>
      </c>
      <c r="Q86" s="195">
        <v>0</v>
      </c>
      <c r="R86" s="195">
        <f>Q86*H86</f>
        <v>0</v>
      </c>
      <c r="S86" s="195">
        <v>0</v>
      </c>
      <c r="T86" s="196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197" t="s">
        <v>152</v>
      </c>
      <c r="AT86" s="197" t="s">
        <v>148</v>
      </c>
      <c r="AU86" s="197" t="s">
        <v>73</v>
      </c>
      <c r="AY86" s="18" t="s">
        <v>153</v>
      </c>
      <c r="BE86" s="198">
        <f>IF(N86="základní",J86,0)</f>
        <v>0</v>
      </c>
      <c r="BF86" s="198">
        <f>IF(N86="snížená",J86,0)</f>
        <v>0</v>
      </c>
      <c r="BG86" s="198">
        <f>IF(N86="zákl. přenesená",J86,0)</f>
        <v>0</v>
      </c>
      <c r="BH86" s="198">
        <f>IF(N86="sníž. přenesená",J86,0)</f>
        <v>0</v>
      </c>
      <c r="BI86" s="198">
        <f>IF(N86="nulová",J86,0)</f>
        <v>0</v>
      </c>
      <c r="BJ86" s="18" t="s">
        <v>80</v>
      </c>
      <c r="BK86" s="198">
        <f>ROUND(I86*H86,2)</f>
        <v>0</v>
      </c>
      <c r="BL86" s="18" t="s">
        <v>152</v>
      </c>
      <c r="BM86" s="197" t="s">
        <v>446</v>
      </c>
    </row>
    <row r="87" s="2" customFormat="1">
      <c r="A87" s="39"/>
      <c r="B87" s="40"/>
      <c r="C87" s="41"/>
      <c r="D87" s="199" t="s">
        <v>155</v>
      </c>
      <c r="E87" s="41"/>
      <c r="F87" s="200" t="s">
        <v>419</v>
      </c>
      <c r="G87" s="41"/>
      <c r="H87" s="41"/>
      <c r="I87" s="201"/>
      <c r="J87" s="41"/>
      <c r="K87" s="41"/>
      <c r="L87" s="45"/>
      <c r="M87" s="202"/>
      <c r="N87" s="203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155</v>
      </c>
      <c r="AU87" s="18" t="s">
        <v>73</v>
      </c>
    </row>
    <row r="88" s="2" customFormat="1">
      <c r="A88" s="39"/>
      <c r="B88" s="40"/>
      <c r="C88" s="41"/>
      <c r="D88" s="204" t="s">
        <v>162</v>
      </c>
      <c r="E88" s="41"/>
      <c r="F88" s="205" t="s">
        <v>420</v>
      </c>
      <c r="G88" s="41"/>
      <c r="H88" s="41"/>
      <c r="I88" s="201"/>
      <c r="J88" s="41"/>
      <c r="K88" s="41"/>
      <c r="L88" s="45"/>
      <c r="M88" s="202"/>
      <c r="N88" s="203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162</v>
      </c>
      <c r="AU88" s="18" t="s">
        <v>73</v>
      </c>
    </row>
    <row r="89" s="10" customFormat="1">
      <c r="A89" s="10"/>
      <c r="B89" s="206"/>
      <c r="C89" s="207"/>
      <c r="D89" s="199" t="s">
        <v>181</v>
      </c>
      <c r="E89" s="208" t="s">
        <v>19</v>
      </c>
      <c r="F89" s="209" t="s">
        <v>447</v>
      </c>
      <c r="G89" s="207"/>
      <c r="H89" s="210">
        <v>2.6789999999999998</v>
      </c>
      <c r="I89" s="211"/>
      <c r="J89" s="207"/>
      <c r="K89" s="207"/>
      <c r="L89" s="212"/>
      <c r="M89" s="213"/>
      <c r="N89" s="214"/>
      <c r="O89" s="214"/>
      <c r="P89" s="214"/>
      <c r="Q89" s="214"/>
      <c r="R89" s="214"/>
      <c r="S89" s="214"/>
      <c r="T89" s="215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T89" s="216" t="s">
        <v>181</v>
      </c>
      <c r="AU89" s="216" t="s">
        <v>73</v>
      </c>
      <c r="AV89" s="10" t="s">
        <v>82</v>
      </c>
      <c r="AW89" s="10" t="s">
        <v>35</v>
      </c>
      <c r="AX89" s="10" t="s">
        <v>80</v>
      </c>
      <c r="AY89" s="216" t="s">
        <v>153</v>
      </c>
    </row>
    <row r="90" s="2" customFormat="1" ht="16.5" customHeight="1">
      <c r="A90" s="39"/>
      <c r="B90" s="40"/>
      <c r="C90" s="186" t="s">
        <v>82</v>
      </c>
      <c r="D90" s="186" t="s">
        <v>148</v>
      </c>
      <c r="E90" s="187" t="s">
        <v>428</v>
      </c>
      <c r="F90" s="188" t="s">
        <v>429</v>
      </c>
      <c r="G90" s="189" t="s">
        <v>207</v>
      </c>
      <c r="H90" s="190">
        <v>1380</v>
      </c>
      <c r="I90" s="191"/>
      <c r="J90" s="192">
        <f>ROUND(I90*H90,2)</f>
        <v>0</v>
      </c>
      <c r="K90" s="188" t="s">
        <v>159</v>
      </c>
      <c r="L90" s="45"/>
      <c r="M90" s="193" t="s">
        <v>19</v>
      </c>
      <c r="N90" s="194" t="s">
        <v>44</v>
      </c>
      <c r="O90" s="85"/>
      <c r="P90" s="195">
        <f>O90*H90</f>
        <v>0</v>
      </c>
      <c r="Q90" s="195">
        <v>2.0000000000000002E-05</v>
      </c>
      <c r="R90" s="195">
        <f>Q90*H90</f>
        <v>0.027600000000000003</v>
      </c>
      <c r="S90" s="195">
        <v>0</v>
      </c>
      <c r="T90" s="196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197" t="s">
        <v>152</v>
      </c>
      <c r="AT90" s="197" t="s">
        <v>148</v>
      </c>
      <c r="AU90" s="197" t="s">
        <v>73</v>
      </c>
      <c r="AY90" s="18" t="s">
        <v>153</v>
      </c>
      <c r="BE90" s="198">
        <f>IF(N90="základní",J90,0)</f>
        <v>0</v>
      </c>
      <c r="BF90" s="198">
        <f>IF(N90="snížená",J90,0)</f>
        <v>0</v>
      </c>
      <c r="BG90" s="198">
        <f>IF(N90="zákl. přenesená",J90,0)</f>
        <v>0</v>
      </c>
      <c r="BH90" s="198">
        <f>IF(N90="sníž. přenesená",J90,0)</f>
        <v>0</v>
      </c>
      <c r="BI90" s="198">
        <f>IF(N90="nulová",J90,0)</f>
        <v>0</v>
      </c>
      <c r="BJ90" s="18" t="s">
        <v>80</v>
      </c>
      <c r="BK90" s="198">
        <f>ROUND(I90*H90,2)</f>
        <v>0</v>
      </c>
      <c r="BL90" s="18" t="s">
        <v>152</v>
      </c>
      <c r="BM90" s="197" t="s">
        <v>448</v>
      </c>
    </row>
    <row r="91" s="2" customFormat="1">
      <c r="A91" s="39"/>
      <c r="B91" s="40"/>
      <c r="C91" s="41"/>
      <c r="D91" s="199" t="s">
        <v>155</v>
      </c>
      <c r="E91" s="41"/>
      <c r="F91" s="200" t="s">
        <v>431</v>
      </c>
      <c r="G91" s="41"/>
      <c r="H91" s="41"/>
      <c r="I91" s="201"/>
      <c r="J91" s="41"/>
      <c r="K91" s="41"/>
      <c r="L91" s="45"/>
      <c r="M91" s="202"/>
      <c r="N91" s="203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155</v>
      </c>
      <c r="AU91" s="18" t="s">
        <v>73</v>
      </c>
    </row>
    <row r="92" s="2" customFormat="1">
      <c r="A92" s="39"/>
      <c r="B92" s="40"/>
      <c r="C92" s="41"/>
      <c r="D92" s="204" t="s">
        <v>162</v>
      </c>
      <c r="E92" s="41"/>
      <c r="F92" s="205" t="s">
        <v>432</v>
      </c>
      <c r="G92" s="41"/>
      <c r="H92" s="41"/>
      <c r="I92" s="201"/>
      <c r="J92" s="41"/>
      <c r="K92" s="41"/>
      <c r="L92" s="45"/>
      <c r="M92" s="202"/>
      <c r="N92" s="203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162</v>
      </c>
      <c r="AU92" s="18" t="s">
        <v>73</v>
      </c>
    </row>
    <row r="93" s="10" customFormat="1">
      <c r="A93" s="10"/>
      <c r="B93" s="206"/>
      <c r="C93" s="207"/>
      <c r="D93" s="199" t="s">
        <v>181</v>
      </c>
      <c r="E93" s="208" t="s">
        <v>19</v>
      </c>
      <c r="F93" s="209" t="s">
        <v>433</v>
      </c>
      <c r="G93" s="207"/>
      <c r="H93" s="210">
        <v>1380</v>
      </c>
      <c r="I93" s="211"/>
      <c r="J93" s="207"/>
      <c r="K93" s="207"/>
      <c r="L93" s="212"/>
      <c r="M93" s="213"/>
      <c r="N93" s="214"/>
      <c r="O93" s="214"/>
      <c r="P93" s="214"/>
      <c r="Q93" s="214"/>
      <c r="R93" s="214"/>
      <c r="S93" s="214"/>
      <c r="T93" s="215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T93" s="216" t="s">
        <v>181</v>
      </c>
      <c r="AU93" s="216" t="s">
        <v>73</v>
      </c>
      <c r="AV93" s="10" t="s">
        <v>82</v>
      </c>
      <c r="AW93" s="10" t="s">
        <v>35</v>
      </c>
      <c r="AX93" s="10" t="s">
        <v>80</v>
      </c>
      <c r="AY93" s="216" t="s">
        <v>153</v>
      </c>
    </row>
    <row r="94" s="2" customFormat="1" ht="24.15" customHeight="1">
      <c r="A94" s="39"/>
      <c r="B94" s="40"/>
      <c r="C94" s="186" t="s">
        <v>164</v>
      </c>
      <c r="D94" s="186" t="s">
        <v>148</v>
      </c>
      <c r="E94" s="187" t="s">
        <v>434</v>
      </c>
      <c r="F94" s="188" t="s">
        <v>435</v>
      </c>
      <c r="G94" s="189" t="s">
        <v>207</v>
      </c>
      <c r="H94" s="190">
        <v>7950</v>
      </c>
      <c r="I94" s="191"/>
      <c r="J94" s="192">
        <f>ROUND(I94*H94,2)</f>
        <v>0</v>
      </c>
      <c r="K94" s="188" t="s">
        <v>159</v>
      </c>
      <c r="L94" s="45"/>
      <c r="M94" s="193" t="s">
        <v>19</v>
      </c>
      <c r="N94" s="194" t="s">
        <v>44</v>
      </c>
      <c r="O94" s="85"/>
      <c r="P94" s="195">
        <f>O94*H94</f>
        <v>0</v>
      </c>
      <c r="Q94" s="195">
        <v>0</v>
      </c>
      <c r="R94" s="195">
        <f>Q94*H94</f>
        <v>0</v>
      </c>
      <c r="S94" s="195">
        <v>0</v>
      </c>
      <c r="T94" s="196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197" t="s">
        <v>152</v>
      </c>
      <c r="AT94" s="197" t="s">
        <v>148</v>
      </c>
      <c r="AU94" s="197" t="s">
        <v>73</v>
      </c>
      <c r="AY94" s="18" t="s">
        <v>153</v>
      </c>
      <c r="BE94" s="198">
        <f>IF(N94="základní",J94,0)</f>
        <v>0</v>
      </c>
      <c r="BF94" s="198">
        <f>IF(N94="snížená",J94,0)</f>
        <v>0</v>
      </c>
      <c r="BG94" s="198">
        <f>IF(N94="zákl. přenesená",J94,0)</f>
        <v>0</v>
      </c>
      <c r="BH94" s="198">
        <f>IF(N94="sníž. přenesená",J94,0)</f>
        <v>0</v>
      </c>
      <c r="BI94" s="198">
        <f>IF(N94="nulová",J94,0)</f>
        <v>0</v>
      </c>
      <c r="BJ94" s="18" t="s">
        <v>80</v>
      </c>
      <c r="BK94" s="198">
        <f>ROUND(I94*H94,2)</f>
        <v>0</v>
      </c>
      <c r="BL94" s="18" t="s">
        <v>152</v>
      </c>
      <c r="BM94" s="197" t="s">
        <v>449</v>
      </c>
    </row>
    <row r="95" s="2" customFormat="1">
      <c r="A95" s="39"/>
      <c r="B95" s="40"/>
      <c r="C95" s="41"/>
      <c r="D95" s="199" t="s">
        <v>155</v>
      </c>
      <c r="E95" s="41"/>
      <c r="F95" s="200" t="s">
        <v>437</v>
      </c>
      <c r="G95" s="41"/>
      <c r="H95" s="41"/>
      <c r="I95" s="201"/>
      <c r="J95" s="41"/>
      <c r="K95" s="41"/>
      <c r="L95" s="45"/>
      <c r="M95" s="202"/>
      <c r="N95" s="203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155</v>
      </c>
      <c r="AU95" s="18" t="s">
        <v>73</v>
      </c>
    </row>
    <row r="96" s="2" customFormat="1">
      <c r="A96" s="39"/>
      <c r="B96" s="40"/>
      <c r="C96" s="41"/>
      <c r="D96" s="204" t="s">
        <v>162</v>
      </c>
      <c r="E96" s="41"/>
      <c r="F96" s="205" t="s">
        <v>438</v>
      </c>
      <c r="G96" s="41"/>
      <c r="H96" s="41"/>
      <c r="I96" s="201"/>
      <c r="J96" s="41"/>
      <c r="K96" s="41"/>
      <c r="L96" s="45"/>
      <c r="M96" s="202"/>
      <c r="N96" s="203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162</v>
      </c>
      <c r="AU96" s="18" t="s">
        <v>73</v>
      </c>
    </row>
    <row r="97" s="10" customFormat="1">
      <c r="A97" s="10"/>
      <c r="B97" s="206"/>
      <c r="C97" s="207"/>
      <c r="D97" s="199" t="s">
        <v>181</v>
      </c>
      <c r="E97" s="208" t="s">
        <v>19</v>
      </c>
      <c r="F97" s="209" t="s">
        <v>439</v>
      </c>
      <c r="G97" s="207"/>
      <c r="H97" s="210">
        <v>7950</v>
      </c>
      <c r="I97" s="211"/>
      <c r="J97" s="207"/>
      <c r="K97" s="207"/>
      <c r="L97" s="212"/>
      <c r="M97" s="213"/>
      <c r="N97" s="214"/>
      <c r="O97" s="214"/>
      <c r="P97" s="214"/>
      <c r="Q97" s="214"/>
      <c r="R97" s="214"/>
      <c r="S97" s="214"/>
      <c r="T97" s="215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T97" s="216" t="s">
        <v>181</v>
      </c>
      <c r="AU97" s="216" t="s">
        <v>73</v>
      </c>
      <c r="AV97" s="10" t="s">
        <v>82</v>
      </c>
      <c r="AW97" s="10" t="s">
        <v>35</v>
      </c>
      <c r="AX97" s="10" t="s">
        <v>80</v>
      </c>
      <c r="AY97" s="216" t="s">
        <v>153</v>
      </c>
    </row>
    <row r="98" s="2" customFormat="1" ht="16.5" customHeight="1">
      <c r="A98" s="39"/>
      <c r="B98" s="40"/>
      <c r="C98" s="186" t="s">
        <v>152</v>
      </c>
      <c r="D98" s="186" t="s">
        <v>148</v>
      </c>
      <c r="E98" s="187" t="s">
        <v>374</v>
      </c>
      <c r="F98" s="188" t="s">
        <v>375</v>
      </c>
      <c r="G98" s="189" t="s">
        <v>369</v>
      </c>
      <c r="H98" s="190">
        <v>321.30000000000001</v>
      </c>
      <c r="I98" s="191"/>
      <c r="J98" s="192">
        <f>ROUND(I98*H98,2)</f>
        <v>0</v>
      </c>
      <c r="K98" s="188" t="s">
        <v>159</v>
      </c>
      <c r="L98" s="45"/>
      <c r="M98" s="193" t="s">
        <v>19</v>
      </c>
      <c r="N98" s="194" t="s">
        <v>44</v>
      </c>
      <c r="O98" s="85"/>
      <c r="P98" s="195">
        <f>O98*H98</f>
        <v>0</v>
      </c>
      <c r="Q98" s="195">
        <v>0</v>
      </c>
      <c r="R98" s="195">
        <f>Q98*H98</f>
        <v>0</v>
      </c>
      <c r="S98" s="195">
        <v>0</v>
      </c>
      <c r="T98" s="196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197" t="s">
        <v>152</v>
      </c>
      <c r="AT98" s="197" t="s">
        <v>148</v>
      </c>
      <c r="AU98" s="197" t="s">
        <v>73</v>
      </c>
      <c r="AY98" s="18" t="s">
        <v>153</v>
      </c>
      <c r="BE98" s="198">
        <f>IF(N98="základní",J98,0)</f>
        <v>0</v>
      </c>
      <c r="BF98" s="198">
        <f>IF(N98="snížená",J98,0)</f>
        <v>0</v>
      </c>
      <c r="BG98" s="198">
        <f>IF(N98="zákl. přenesená",J98,0)</f>
        <v>0</v>
      </c>
      <c r="BH98" s="198">
        <f>IF(N98="sníž. přenesená",J98,0)</f>
        <v>0</v>
      </c>
      <c r="BI98" s="198">
        <f>IF(N98="nulová",J98,0)</f>
        <v>0</v>
      </c>
      <c r="BJ98" s="18" t="s">
        <v>80</v>
      </c>
      <c r="BK98" s="198">
        <f>ROUND(I98*H98,2)</f>
        <v>0</v>
      </c>
      <c r="BL98" s="18" t="s">
        <v>152</v>
      </c>
      <c r="BM98" s="197" t="s">
        <v>450</v>
      </c>
    </row>
    <row r="99" s="2" customFormat="1">
      <c r="A99" s="39"/>
      <c r="B99" s="40"/>
      <c r="C99" s="41"/>
      <c r="D99" s="199" t="s">
        <v>155</v>
      </c>
      <c r="E99" s="41"/>
      <c r="F99" s="200" t="s">
        <v>377</v>
      </c>
      <c r="G99" s="41"/>
      <c r="H99" s="41"/>
      <c r="I99" s="201"/>
      <c r="J99" s="41"/>
      <c r="K99" s="41"/>
      <c r="L99" s="45"/>
      <c r="M99" s="202"/>
      <c r="N99" s="203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155</v>
      </c>
      <c r="AU99" s="18" t="s">
        <v>73</v>
      </c>
    </row>
    <row r="100" s="2" customFormat="1">
      <c r="A100" s="39"/>
      <c r="B100" s="40"/>
      <c r="C100" s="41"/>
      <c r="D100" s="204" t="s">
        <v>162</v>
      </c>
      <c r="E100" s="41"/>
      <c r="F100" s="205" t="s">
        <v>378</v>
      </c>
      <c r="G100" s="41"/>
      <c r="H100" s="41"/>
      <c r="I100" s="201"/>
      <c r="J100" s="41"/>
      <c r="K100" s="41"/>
      <c r="L100" s="45"/>
      <c r="M100" s="202"/>
      <c r="N100" s="203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162</v>
      </c>
      <c r="AU100" s="18" t="s">
        <v>73</v>
      </c>
    </row>
    <row r="101" s="10" customFormat="1">
      <c r="A101" s="10"/>
      <c r="B101" s="206"/>
      <c r="C101" s="207"/>
      <c r="D101" s="199" t="s">
        <v>181</v>
      </c>
      <c r="E101" s="208" t="s">
        <v>19</v>
      </c>
      <c r="F101" s="209" t="s">
        <v>451</v>
      </c>
      <c r="G101" s="207"/>
      <c r="H101" s="210">
        <v>321.30000000000001</v>
      </c>
      <c r="I101" s="211"/>
      <c r="J101" s="207"/>
      <c r="K101" s="207"/>
      <c r="L101" s="212"/>
      <c r="M101" s="213"/>
      <c r="N101" s="214"/>
      <c r="O101" s="214"/>
      <c r="P101" s="214"/>
      <c r="Q101" s="214"/>
      <c r="R101" s="214"/>
      <c r="S101" s="214"/>
      <c r="T101" s="215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T101" s="216" t="s">
        <v>181</v>
      </c>
      <c r="AU101" s="216" t="s">
        <v>73</v>
      </c>
      <c r="AV101" s="10" t="s">
        <v>82</v>
      </c>
      <c r="AW101" s="10" t="s">
        <v>35</v>
      </c>
      <c r="AX101" s="10" t="s">
        <v>80</v>
      </c>
      <c r="AY101" s="216" t="s">
        <v>153</v>
      </c>
    </row>
    <row r="102" s="2" customFormat="1" ht="21.75" customHeight="1">
      <c r="A102" s="39"/>
      <c r="B102" s="40"/>
      <c r="C102" s="186" t="s">
        <v>175</v>
      </c>
      <c r="D102" s="186" t="s">
        <v>148</v>
      </c>
      <c r="E102" s="187" t="s">
        <v>381</v>
      </c>
      <c r="F102" s="188" t="s">
        <v>382</v>
      </c>
      <c r="G102" s="189" t="s">
        <v>369</v>
      </c>
      <c r="H102" s="190">
        <v>321.30000000000001</v>
      </c>
      <c r="I102" s="191"/>
      <c r="J102" s="192">
        <f>ROUND(I102*H102,2)</f>
        <v>0</v>
      </c>
      <c r="K102" s="188" t="s">
        <v>159</v>
      </c>
      <c r="L102" s="45"/>
      <c r="M102" s="193" t="s">
        <v>19</v>
      </c>
      <c r="N102" s="194" t="s">
        <v>44</v>
      </c>
      <c r="O102" s="85"/>
      <c r="P102" s="195">
        <f>O102*H102</f>
        <v>0</v>
      </c>
      <c r="Q102" s="195">
        <v>0</v>
      </c>
      <c r="R102" s="195">
        <f>Q102*H102</f>
        <v>0</v>
      </c>
      <c r="S102" s="195">
        <v>0</v>
      </c>
      <c r="T102" s="196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197" t="s">
        <v>152</v>
      </c>
      <c r="AT102" s="197" t="s">
        <v>148</v>
      </c>
      <c r="AU102" s="197" t="s">
        <v>73</v>
      </c>
      <c r="AY102" s="18" t="s">
        <v>153</v>
      </c>
      <c r="BE102" s="198">
        <f>IF(N102="základní",J102,0)</f>
        <v>0</v>
      </c>
      <c r="BF102" s="198">
        <f>IF(N102="snížená",J102,0)</f>
        <v>0</v>
      </c>
      <c r="BG102" s="198">
        <f>IF(N102="zákl. přenesená",J102,0)</f>
        <v>0</v>
      </c>
      <c r="BH102" s="198">
        <f>IF(N102="sníž. přenesená",J102,0)</f>
        <v>0</v>
      </c>
      <c r="BI102" s="198">
        <f>IF(N102="nulová",J102,0)</f>
        <v>0</v>
      </c>
      <c r="BJ102" s="18" t="s">
        <v>80</v>
      </c>
      <c r="BK102" s="198">
        <f>ROUND(I102*H102,2)</f>
        <v>0</v>
      </c>
      <c r="BL102" s="18" t="s">
        <v>152</v>
      </c>
      <c r="BM102" s="197" t="s">
        <v>452</v>
      </c>
    </row>
    <row r="103" s="2" customFormat="1">
      <c r="A103" s="39"/>
      <c r="B103" s="40"/>
      <c r="C103" s="41"/>
      <c r="D103" s="199" t="s">
        <v>155</v>
      </c>
      <c r="E103" s="41"/>
      <c r="F103" s="200" t="s">
        <v>384</v>
      </c>
      <c r="G103" s="41"/>
      <c r="H103" s="41"/>
      <c r="I103" s="201"/>
      <c r="J103" s="41"/>
      <c r="K103" s="41"/>
      <c r="L103" s="45"/>
      <c r="M103" s="202"/>
      <c r="N103" s="203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155</v>
      </c>
      <c r="AU103" s="18" t="s">
        <v>73</v>
      </c>
    </row>
    <row r="104" s="2" customFormat="1">
      <c r="A104" s="39"/>
      <c r="B104" s="40"/>
      <c r="C104" s="41"/>
      <c r="D104" s="204" t="s">
        <v>162</v>
      </c>
      <c r="E104" s="41"/>
      <c r="F104" s="205" t="s">
        <v>385</v>
      </c>
      <c r="G104" s="41"/>
      <c r="H104" s="41"/>
      <c r="I104" s="201"/>
      <c r="J104" s="41"/>
      <c r="K104" s="41"/>
      <c r="L104" s="45"/>
      <c r="M104" s="202"/>
      <c r="N104" s="203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162</v>
      </c>
      <c r="AU104" s="18" t="s">
        <v>73</v>
      </c>
    </row>
    <row r="105" s="2" customFormat="1" ht="24.15" customHeight="1">
      <c r="A105" s="39"/>
      <c r="B105" s="40"/>
      <c r="C105" s="186" t="s">
        <v>183</v>
      </c>
      <c r="D105" s="186" t="s">
        <v>148</v>
      </c>
      <c r="E105" s="187" t="s">
        <v>387</v>
      </c>
      <c r="F105" s="188" t="s">
        <v>388</v>
      </c>
      <c r="G105" s="189" t="s">
        <v>369</v>
      </c>
      <c r="H105" s="190">
        <v>1285.2000000000001</v>
      </c>
      <c r="I105" s="191"/>
      <c r="J105" s="192">
        <f>ROUND(I105*H105,2)</f>
        <v>0</v>
      </c>
      <c r="K105" s="188" t="s">
        <v>159</v>
      </c>
      <c r="L105" s="45"/>
      <c r="M105" s="193" t="s">
        <v>19</v>
      </c>
      <c r="N105" s="194" t="s">
        <v>44</v>
      </c>
      <c r="O105" s="85"/>
      <c r="P105" s="195">
        <f>O105*H105</f>
        <v>0</v>
      </c>
      <c r="Q105" s="195">
        <v>0</v>
      </c>
      <c r="R105" s="195">
        <f>Q105*H105</f>
        <v>0</v>
      </c>
      <c r="S105" s="195">
        <v>0</v>
      </c>
      <c r="T105" s="196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197" t="s">
        <v>152</v>
      </c>
      <c r="AT105" s="197" t="s">
        <v>148</v>
      </c>
      <c r="AU105" s="197" t="s">
        <v>73</v>
      </c>
      <c r="AY105" s="18" t="s">
        <v>153</v>
      </c>
      <c r="BE105" s="198">
        <f>IF(N105="základní",J105,0)</f>
        <v>0</v>
      </c>
      <c r="BF105" s="198">
        <f>IF(N105="snížená",J105,0)</f>
        <v>0</v>
      </c>
      <c r="BG105" s="198">
        <f>IF(N105="zákl. přenesená",J105,0)</f>
        <v>0</v>
      </c>
      <c r="BH105" s="198">
        <f>IF(N105="sníž. přenesená",J105,0)</f>
        <v>0</v>
      </c>
      <c r="BI105" s="198">
        <f>IF(N105="nulová",J105,0)</f>
        <v>0</v>
      </c>
      <c r="BJ105" s="18" t="s">
        <v>80</v>
      </c>
      <c r="BK105" s="198">
        <f>ROUND(I105*H105,2)</f>
        <v>0</v>
      </c>
      <c r="BL105" s="18" t="s">
        <v>152</v>
      </c>
      <c r="BM105" s="197" t="s">
        <v>453</v>
      </c>
    </row>
    <row r="106" s="2" customFormat="1">
      <c r="A106" s="39"/>
      <c r="B106" s="40"/>
      <c r="C106" s="41"/>
      <c r="D106" s="199" t="s">
        <v>155</v>
      </c>
      <c r="E106" s="41"/>
      <c r="F106" s="200" t="s">
        <v>390</v>
      </c>
      <c r="G106" s="41"/>
      <c r="H106" s="41"/>
      <c r="I106" s="201"/>
      <c r="J106" s="41"/>
      <c r="K106" s="41"/>
      <c r="L106" s="45"/>
      <c r="M106" s="202"/>
      <c r="N106" s="203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155</v>
      </c>
      <c r="AU106" s="18" t="s">
        <v>73</v>
      </c>
    </row>
    <row r="107" s="2" customFormat="1">
      <c r="A107" s="39"/>
      <c r="B107" s="40"/>
      <c r="C107" s="41"/>
      <c r="D107" s="204" t="s">
        <v>162</v>
      </c>
      <c r="E107" s="41"/>
      <c r="F107" s="205" t="s">
        <v>391</v>
      </c>
      <c r="G107" s="41"/>
      <c r="H107" s="41"/>
      <c r="I107" s="201"/>
      <c r="J107" s="41"/>
      <c r="K107" s="41"/>
      <c r="L107" s="45"/>
      <c r="M107" s="202"/>
      <c r="N107" s="203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162</v>
      </c>
      <c r="AU107" s="18" t="s">
        <v>73</v>
      </c>
    </row>
    <row r="108" s="10" customFormat="1">
      <c r="A108" s="10"/>
      <c r="B108" s="206"/>
      <c r="C108" s="207"/>
      <c r="D108" s="199" t="s">
        <v>181</v>
      </c>
      <c r="E108" s="208" t="s">
        <v>19</v>
      </c>
      <c r="F108" s="209" t="s">
        <v>454</v>
      </c>
      <c r="G108" s="207"/>
      <c r="H108" s="210">
        <v>1285.2000000000001</v>
      </c>
      <c r="I108" s="211"/>
      <c r="J108" s="207"/>
      <c r="K108" s="207"/>
      <c r="L108" s="212"/>
      <c r="M108" s="231"/>
      <c r="N108" s="232"/>
      <c r="O108" s="232"/>
      <c r="P108" s="232"/>
      <c r="Q108" s="232"/>
      <c r="R108" s="232"/>
      <c r="S108" s="232"/>
      <c r="T108" s="233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T108" s="216" t="s">
        <v>181</v>
      </c>
      <c r="AU108" s="216" t="s">
        <v>73</v>
      </c>
      <c r="AV108" s="10" t="s">
        <v>82</v>
      </c>
      <c r="AW108" s="10" t="s">
        <v>35</v>
      </c>
      <c r="AX108" s="10" t="s">
        <v>80</v>
      </c>
      <c r="AY108" s="216" t="s">
        <v>153</v>
      </c>
    </row>
    <row r="109" s="2" customFormat="1" ht="6.96" customHeight="1">
      <c r="A109" s="39"/>
      <c r="B109" s="60"/>
      <c r="C109" s="61"/>
      <c r="D109" s="61"/>
      <c r="E109" s="61"/>
      <c r="F109" s="61"/>
      <c r="G109" s="61"/>
      <c r="H109" s="61"/>
      <c r="I109" s="61"/>
      <c r="J109" s="61"/>
      <c r="K109" s="61"/>
      <c r="L109" s="45"/>
      <c r="M109" s="39"/>
      <c r="O109" s="39"/>
      <c r="P109" s="39"/>
      <c r="Q109" s="39"/>
      <c r="R109" s="39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</sheetData>
  <sheetProtection sheet="1" autoFilter="0" formatColumns="0" formatRows="0" objects="1" scenarios="1" spinCount="100000" saltValue="pb3S9cY8yx3cVFgh+b7JUx4te11VyY2mpIyfldKvASH4F/S1423+bA+wUhOPUjucVQ+t/eGMnw68i2GxFqfz4w==" hashValue="BDCVSIG7oiQZQeDhhrMwbROt2JQi6m7UUM8d1wpj7Ddpx2DQQyJNNCEo3lh+z+ftKyZbg5oFAJ7EdmDkne5cYw==" algorithmName="SHA-512" password="CC35"/>
  <autoFilter ref="C84:K10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88" r:id="rId1" display="https://podminky.urs.cz/item/CS_URS_2022_01/184851256"/>
    <hyperlink ref="F92" r:id="rId2" display="https://podminky.urs.cz/item/CS_URS_2022_01/184911111"/>
    <hyperlink ref="F96" r:id="rId3" display="https://podminky.urs.cz/item/CS_URS_2022_01/184808211"/>
    <hyperlink ref="F100" r:id="rId4" display="https://podminky.urs.cz/item/CS_URS_2022_01/185804312"/>
    <hyperlink ref="F104" r:id="rId5" display="https://podminky.urs.cz/item/CS_URS_2022_01/185851121"/>
    <hyperlink ref="F107" r:id="rId6" display="https://podminky.urs.cz/item/CS_URS_2022_01/185851129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7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82</v>
      </c>
    </row>
    <row r="4" s="1" customFormat="1" ht="24.96" customHeight="1">
      <c r="B4" s="21"/>
      <c r="D4" s="141" t="s">
        <v>128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26.25" customHeight="1">
      <c r="B7" s="21"/>
      <c r="E7" s="144" t="str">
        <f>'Rekapitulace stavby'!K6</f>
        <v>Větrolamy TEO 2 a TEO 3, LBK 4b a IP 26, 27, 28 a 33 v k.ú. Vítonice u Znojma</v>
      </c>
      <c r="F7" s="143"/>
      <c r="G7" s="143"/>
      <c r="H7" s="143"/>
      <c r="L7" s="21"/>
    </row>
    <row r="8" s="1" customFormat="1" ht="12" customHeight="1">
      <c r="B8" s="21"/>
      <c r="D8" s="143" t="s">
        <v>129</v>
      </c>
      <c r="L8" s="21"/>
    </row>
    <row r="9" s="2" customFormat="1" ht="16.5" customHeight="1">
      <c r="A9" s="39"/>
      <c r="B9" s="45"/>
      <c r="C9" s="39"/>
      <c r="D9" s="39"/>
      <c r="E9" s="144" t="s">
        <v>130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413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455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22. 4. 2022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30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32</v>
      </c>
      <c r="E22" s="39"/>
      <c r="F22" s="39"/>
      <c r="G22" s="39"/>
      <c r="H22" s="39"/>
      <c r="I22" s="143" t="s">
        <v>26</v>
      </c>
      <c r="J22" s="134" t="s">
        <v>33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34</v>
      </c>
      <c r="F23" s="39"/>
      <c r="G23" s="39"/>
      <c r="H23" s="39"/>
      <c r="I23" s="143" t="s">
        <v>29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36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34</v>
      </c>
      <c r="F26" s="39"/>
      <c r="G26" s="39"/>
      <c r="H26" s="39"/>
      <c r="I26" s="143" t="s">
        <v>29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37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39</v>
      </c>
      <c r="E32" s="39"/>
      <c r="F32" s="39"/>
      <c r="G32" s="39"/>
      <c r="H32" s="39"/>
      <c r="I32" s="39"/>
      <c r="J32" s="154">
        <f>ROUND(J85,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41</v>
      </c>
      <c r="G34" s="39"/>
      <c r="H34" s="39"/>
      <c r="I34" s="155" t="s">
        <v>40</v>
      </c>
      <c r="J34" s="155" t="s">
        <v>42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43</v>
      </c>
      <c r="E35" s="143" t="s">
        <v>44</v>
      </c>
      <c r="F35" s="157">
        <f>ROUND((SUM(BE85:BE112)),  2)</f>
        <v>0</v>
      </c>
      <c r="G35" s="39"/>
      <c r="H35" s="39"/>
      <c r="I35" s="158">
        <v>0.20999999999999999</v>
      </c>
      <c r="J35" s="157">
        <f>ROUND(((SUM(BE85:BE112))*I35),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45</v>
      </c>
      <c r="F36" s="157">
        <f>ROUND((SUM(BF85:BF112)),  2)</f>
        <v>0</v>
      </c>
      <c r="G36" s="39"/>
      <c r="H36" s="39"/>
      <c r="I36" s="158">
        <v>0.14999999999999999</v>
      </c>
      <c r="J36" s="157">
        <f>ROUND(((SUM(BF85:BF112))*I36),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46</v>
      </c>
      <c r="F37" s="157">
        <f>ROUND((SUM(BG85:BG112)),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47</v>
      </c>
      <c r="F38" s="157">
        <f>ROUND((SUM(BH85:BH112)),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48</v>
      </c>
      <c r="F39" s="157">
        <f>ROUND((SUM(BI85:BI112)),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49</v>
      </c>
      <c r="E41" s="161"/>
      <c r="F41" s="161"/>
      <c r="G41" s="162" t="s">
        <v>50</v>
      </c>
      <c r="H41" s="163" t="s">
        <v>51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131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26.25" customHeight="1">
      <c r="A50" s="39"/>
      <c r="B50" s="40"/>
      <c r="C50" s="41"/>
      <c r="D50" s="41"/>
      <c r="E50" s="170" t="str">
        <f>E7</f>
        <v>Větrolamy TEO 2 a TEO 3, LBK 4b a IP 26, 27, 28 a 33 v k.ú. Vítonice u Znojma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129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130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413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SO-013 - 3. rok pěstební péče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Vítonice u Znojma</v>
      </c>
      <c r="G56" s="41"/>
      <c r="H56" s="41"/>
      <c r="I56" s="33" t="s">
        <v>23</v>
      </c>
      <c r="J56" s="73" t="str">
        <f>IF(J14="","",J14)</f>
        <v>22. 4. 2022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25</v>
      </c>
      <c r="D58" s="41"/>
      <c r="E58" s="41"/>
      <c r="F58" s="28" t="str">
        <f>E17</f>
        <v>ČR-Státní pozemkový úřad</v>
      </c>
      <c r="G58" s="41"/>
      <c r="H58" s="41"/>
      <c r="I58" s="33" t="s">
        <v>32</v>
      </c>
      <c r="J58" s="37" t="str">
        <f>E23</f>
        <v>AGROPROJEKT PSO s.r.o.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5.65" customHeight="1">
      <c r="A59" s="39"/>
      <c r="B59" s="40"/>
      <c r="C59" s="33" t="s">
        <v>30</v>
      </c>
      <c r="D59" s="41"/>
      <c r="E59" s="41"/>
      <c r="F59" s="28" t="str">
        <f>IF(E20="","",E20)</f>
        <v>Vyplň údaj</v>
      </c>
      <c r="G59" s="41"/>
      <c r="H59" s="41"/>
      <c r="I59" s="33" t="s">
        <v>36</v>
      </c>
      <c r="J59" s="37" t="str">
        <f>E26</f>
        <v>AGROPROJEKT PSO s.r.o.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132</v>
      </c>
      <c r="D61" s="172"/>
      <c r="E61" s="172"/>
      <c r="F61" s="172"/>
      <c r="G61" s="172"/>
      <c r="H61" s="172"/>
      <c r="I61" s="172"/>
      <c r="J61" s="173" t="s">
        <v>133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71</v>
      </c>
      <c r="D63" s="41"/>
      <c r="E63" s="41"/>
      <c r="F63" s="41"/>
      <c r="G63" s="41"/>
      <c r="H63" s="41"/>
      <c r="I63" s="41"/>
      <c r="J63" s="103">
        <f>J85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134</v>
      </c>
    </row>
    <row r="64" s="2" customFormat="1" ht="21.84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4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6.96" customHeight="1">
      <c r="A65" s="39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14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9" s="2" customFormat="1" ht="6.96" customHeight="1">
      <c r="A69" s="39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4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4.96" customHeight="1">
      <c r="A70" s="39"/>
      <c r="B70" s="40"/>
      <c r="C70" s="24" t="s">
        <v>135</v>
      </c>
      <c r="D70" s="41"/>
      <c r="E70" s="41"/>
      <c r="F70" s="41"/>
      <c r="G70" s="41"/>
      <c r="H70" s="41"/>
      <c r="I70" s="41"/>
      <c r="J70" s="41"/>
      <c r="K70" s="41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16</v>
      </c>
      <c r="D72" s="41"/>
      <c r="E72" s="41"/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6.25" customHeight="1">
      <c r="A73" s="39"/>
      <c r="B73" s="40"/>
      <c r="C73" s="41"/>
      <c r="D73" s="41"/>
      <c r="E73" s="170" t="str">
        <f>E7</f>
        <v>Větrolamy TEO 2 a TEO 3, LBK 4b a IP 26, 27, 28 a 33 v k.ú. Vítonice u Znojma</v>
      </c>
      <c r="F73" s="33"/>
      <c r="G73" s="33"/>
      <c r="H73" s="33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1" customFormat="1" ht="12" customHeight="1">
      <c r="B74" s="22"/>
      <c r="C74" s="33" t="s">
        <v>129</v>
      </c>
      <c r="D74" s="23"/>
      <c r="E74" s="23"/>
      <c r="F74" s="23"/>
      <c r="G74" s="23"/>
      <c r="H74" s="23"/>
      <c r="I74" s="23"/>
      <c r="J74" s="23"/>
      <c r="K74" s="23"/>
      <c r="L74" s="21"/>
    </row>
    <row r="75" s="2" customFormat="1" ht="16.5" customHeight="1">
      <c r="A75" s="39"/>
      <c r="B75" s="40"/>
      <c r="C75" s="41"/>
      <c r="D75" s="41"/>
      <c r="E75" s="170" t="s">
        <v>130</v>
      </c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413</v>
      </c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70" t="str">
        <f>E11</f>
        <v>SO-013 - 3. rok pěstební péče</v>
      </c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21</v>
      </c>
      <c r="D79" s="41"/>
      <c r="E79" s="41"/>
      <c r="F79" s="28" t="str">
        <f>F14</f>
        <v>Vítonice u Znojma</v>
      </c>
      <c r="G79" s="41"/>
      <c r="H79" s="41"/>
      <c r="I79" s="33" t="s">
        <v>23</v>
      </c>
      <c r="J79" s="73" t="str">
        <f>IF(J14="","",J14)</f>
        <v>22. 4. 2022</v>
      </c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25.65" customHeight="1">
      <c r="A81" s="39"/>
      <c r="B81" s="40"/>
      <c r="C81" s="33" t="s">
        <v>25</v>
      </c>
      <c r="D81" s="41"/>
      <c r="E81" s="41"/>
      <c r="F81" s="28" t="str">
        <f>E17</f>
        <v>ČR-Státní pozemkový úřad</v>
      </c>
      <c r="G81" s="41"/>
      <c r="H81" s="41"/>
      <c r="I81" s="33" t="s">
        <v>32</v>
      </c>
      <c r="J81" s="37" t="str">
        <f>E23</f>
        <v>AGROPROJEKT PSO s.r.o.</v>
      </c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5.65" customHeight="1">
      <c r="A82" s="39"/>
      <c r="B82" s="40"/>
      <c r="C82" s="33" t="s">
        <v>30</v>
      </c>
      <c r="D82" s="41"/>
      <c r="E82" s="41"/>
      <c r="F82" s="28" t="str">
        <f>IF(E20="","",E20)</f>
        <v>Vyplň údaj</v>
      </c>
      <c r="G82" s="41"/>
      <c r="H82" s="41"/>
      <c r="I82" s="33" t="s">
        <v>36</v>
      </c>
      <c r="J82" s="37" t="str">
        <f>E26</f>
        <v>AGROPROJEKT PSO s.r.o.</v>
      </c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0.32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9" customFormat="1" ht="29.28" customHeight="1">
      <c r="A84" s="175"/>
      <c r="B84" s="176"/>
      <c r="C84" s="177" t="s">
        <v>136</v>
      </c>
      <c r="D84" s="178" t="s">
        <v>58</v>
      </c>
      <c r="E84" s="178" t="s">
        <v>54</v>
      </c>
      <c r="F84" s="178" t="s">
        <v>55</v>
      </c>
      <c r="G84" s="178" t="s">
        <v>137</v>
      </c>
      <c r="H84" s="178" t="s">
        <v>138</v>
      </c>
      <c r="I84" s="178" t="s">
        <v>139</v>
      </c>
      <c r="J84" s="178" t="s">
        <v>133</v>
      </c>
      <c r="K84" s="179" t="s">
        <v>140</v>
      </c>
      <c r="L84" s="180"/>
      <c r="M84" s="93" t="s">
        <v>19</v>
      </c>
      <c r="N84" s="94" t="s">
        <v>43</v>
      </c>
      <c r="O84" s="94" t="s">
        <v>141</v>
      </c>
      <c r="P84" s="94" t="s">
        <v>142</v>
      </c>
      <c r="Q84" s="94" t="s">
        <v>143</v>
      </c>
      <c r="R84" s="94" t="s">
        <v>144</v>
      </c>
      <c r="S84" s="94" t="s">
        <v>145</v>
      </c>
      <c r="T84" s="95" t="s">
        <v>146</v>
      </c>
      <c r="U84" s="175"/>
      <c r="V84" s="175"/>
      <c r="W84" s="175"/>
      <c r="X84" s="175"/>
      <c r="Y84" s="175"/>
      <c r="Z84" s="175"/>
      <c r="AA84" s="175"/>
      <c r="AB84" s="175"/>
      <c r="AC84" s="175"/>
      <c r="AD84" s="175"/>
      <c r="AE84" s="175"/>
    </row>
    <row r="85" s="2" customFormat="1" ht="22.8" customHeight="1">
      <c r="A85" s="39"/>
      <c r="B85" s="40"/>
      <c r="C85" s="100" t="s">
        <v>147</v>
      </c>
      <c r="D85" s="41"/>
      <c r="E85" s="41"/>
      <c r="F85" s="41"/>
      <c r="G85" s="41"/>
      <c r="H85" s="41"/>
      <c r="I85" s="41"/>
      <c r="J85" s="181">
        <f>BK85</f>
        <v>0</v>
      </c>
      <c r="K85" s="41"/>
      <c r="L85" s="45"/>
      <c r="M85" s="96"/>
      <c r="N85" s="182"/>
      <c r="O85" s="97"/>
      <c r="P85" s="183">
        <f>SUM(P86:P112)</f>
        <v>0</v>
      </c>
      <c r="Q85" s="97"/>
      <c r="R85" s="183">
        <f>SUM(R86:R112)</f>
        <v>0.027600000000000003</v>
      </c>
      <c r="S85" s="97"/>
      <c r="T85" s="184">
        <f>SUM(T86:T112)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72</v>
      </c>
      <c r="AU85" s="18" t="s">
        <v>134</v>
      </c>
      <c r="BK85" s="185">
        <f>SUM(BK86:BK112)</f>
        <v>0</v>
      </c>
    </row>
    <row r="86" s="2" customFormat="1" ht="24.15" customHeight="1">
      <c r="A86" s="39"/>
      <c r="B86" s="40"/>
      <c r="C86" s="186" t="s">
        <v>80</v>
      </c>
      <c r="D86" s="186" t="s">
        <v>148</v>
      </c>
      <c r="E86" s="187" t="s">
        <v>415</v>
      </c>
      <c r="F86" s="188" t="s">
        <v>416</v>
      </c>
      <c r="G86" s="189" t="s">
        <v>417</v>
      </c>
      <c r="H86" s="190">
        <v>2.6789999999999998</v>
      </c>
      <c r="I86" s="191"/>
      <c r="J86" s="192">
        <f>ROUND(I86*H86,2)</f>
        <v>0</v>
      </c>
      <c r="K86" s="188" t="s">
        <v>159</v>
      </c>
      <c r="L86" s="45"/>
      <c r="M86" s="193" t="s">
        <v>19</v>
      </c>
      <c r="N86" s="194" t="s">
        <v>44</v>
      </c>
      <c r="O86" s="85"/>
      <c r="P86" s="195">
        <f>O86*H86</f>
        <v>0</v>
      </c>
      <c r="Q86" s="195">
        <v>0</v>
      </c>
      <c r="R86" s="195">
        <f>Q86*H86</f>
        <v>0</v>
      </c>
      <c r="S86" s="195">
        <v>0</v>
      </c>
      <c r="T86" s="196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197" t="s">
        <v>152</v>
      </c>
      <c r="AT86" s="197" t="s">
        <v>148</v>
      </c>
      <c r="AU86" s="197" t="s">
        <v>73</v>
      </c>
      <c r="AY86" s="18" t="s">
        <v>153</v>
      </c>
      <c r="BE86" s="198">
        <f>IF(N86="základní",J86,0)</f>
        <v>0</v>
      </c>
      <c r="BF86" s="198">
        <f>IF(N86="snížená",J86,0)</f>
        <v>0</v>
      </c>
      <c r="BG86" s="198">
        <f>IF(N86="zákl. přenesená",J86,0)</f>
        <v>0</v>
      </c>
      <c r="BH86" s="198">
        <f>IF(N86="sníž. přenesená",J86,0)</f>
        <v>0</v>
      </c>
      <c r="BI86" s="198">
        <f>IF(N86="nulová",J86,0)</f>
        <v>0</v>
      </c>
      <c r="BJ86" s="18" t="s">
        <v>80</v>
      </c>
      <c r="BK86" s="198">
        <f>ROUND(I86*H86,2)</f>
        <v>0</v>
      </c>
      <c r="BL86" s="18" t="s">
        <v>152</v>
      </c>
      <c r="BM86" s="197" t="s">
        <v>456</v>
      </c>
    </row>
    <row r="87" s="2" customFormat="1">
      <c r="A87" s="39"/>
      <c r="B87" s="40"/>
      <c r="C87" s="41"/>
      <c r="D87" s="199" t="s">
        <v>155</v>
      </c>
      <c r="E87" s="41"/>
      <c r="F87" s="200" t="s">
        <v>419</v>
      </c>
      <c r="G87" s="41"/>
      <c r="H87" s="41"/>
      <c r="I87" s="201"/>
      <c r="J87" s="41"/>
      <c r="K87" s="41"/>
      <c r="L87" s="45"/>
      <c r="M87" s="202"/>
      <c r="N87" s="203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155</v>
      </c>
      <c r="AU87" s="18" t="s">
        <v>73</v>
      </c>
    </row>
    <row r="88" s="2" customFormat="1">
      <c r="A88" s="39"/>
      <c r="B88" s="40"/>
      <c r="C88" s="41"/>
      <c r="D88" s="204" t="s">
        <v>162</v>
      </c>
      <c r="E88" s="41"/>
      <c r="F88" s="205" t="s">
        <v>420</v>
      </c>
      <c r="G88" s="41"/>
      <c r="H88" s="41"/>
      <c r="I88" s="201"/>
      <c r="J88" s="41"/>
      <c r="K88" s="41"/>
      <c r="L88" s="45"/>
      <c r="M88" s="202"/>
      <c r="N88" s="203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162</v>
      </c>
      <c r="AU88" s="18" t="s">
        <v>73</v>
      </c>
    </row>
    <row r="89" s="10" customFormat="1">
      <c r="A89" s="10"/>
      <c r="B89" s="206"/>
      <c r="C89" s="207"/>
      <c r="D89" s="199" t="s">
        <v>181</v>
      </c>
      <c r="E89" s="208" t="s">
        <v>19</v>
      </c>
      <c r="F89" s="209" t="s">
        <v>447</v>
      </c>
      <c r="G89" s="207"/>
      <c r="H89" s="210">
        <v>2.6789999999999998</v>
      </c>
      <c r="I89" s="211"/>
      <c r="J89" s="207"/>
      <c r="K89" s="207"/>
      <c r="L89" s="212"/>
      <c r="M89" s="213"/>
      <c r="N89" s="214"/>
      <c r="O89" s="214"/>
      <c r="P89" s="214"/>
      <c r="Q89" s="214"/>
      <c r="R89" s="214"/>
      <c r="S89" s="214"/>
      <c r="T89" s="215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T89" s="216" t="s">
        <v>181</v>
      </c>
      <c r="AU89" s="216" t="s">
        <v>73</v>
      </c>
      <c r="AV89" s="10" t="s">
        <v>82</v>
      </c>
      <c r="AW89" s="10" t="s">
        <v>35</v>
      </c>
      <c r="AX89" s="10" t="s">
        <v>80</v>
      </c>
      <c r="AY89" s="216" t="s">
        <v>153</v>
      </c>
    </row>
    <row r="90" s="2" customFormat="1" ht="16.5" customHeight="1">
      <c r="A90" s="39"/>
      <c r="B90" s="40"/>
      <c r="C90" s="186" t="s">
        <v>82</v>
      </c>
      <c r="D90" s="186" t="s">
        <v>148</v>
      </c>
      <c r="E90" s="187" t="s">
        <v>428</v>
      </c>
      <c r="F90" s="188" t="s">
        <v>429</v>
      </c>
      <c r="G90" s="189" t="s">
        <v>207</v>
      </c>
      <c r="H90" s="190">
        <v>1380</v>
      </c>
      <c r="I90" s="191"/>
      <c r="J90" s="192">
        <f>ROUND(I90*H90,2)</f>
        <v>0</v>
      </c>
      <c r="K90" s="188" t="s">
        <v>159</v>
      </c>
      <c r="L90" s="45"/>
      <c r="M90" s="193" t="s">
        <v>19</v>
      </c>
      <c r="N90" s="194" t="s">
        <v>44</v>
      </c>
      <c r="O90" s="85"/>
      <c r="P90" s="195">
        <f>O90*H90</f>
        <v>0</v>
      </c>
      <c r="Q90" s="195">
        <v>2.0000000000000002E-05</v>
      </c>
      <c r="R90" s="195">
        <f>Q90*H90</f>
        <v>0.027600000000000003</v>
      </c>
      <c r="S90" s="195">
        <v>0</v>
      </c>
      <c r="T90" s="196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197" t="s">
        <v>152</v>
      </c>
      <c r="AT90" s="197" t="s">
        <v>148</v>
      </c>
      <c r="AU90" s="197" t="s">
        <v>73</v>
      </c>
      <c r="AY90" s="18" t="s">
        <v>153</v>
      </c>
      <c r="BE90" s="198">
        <f>IF(N90="základní",J90,0)</f>
        <v>0</v>
      </c>
      <c r="BF90" s="198">
        <f>IF(N90="snížená",J90,0)</f>
        <v>0</v>
      </c>
      <c r="BG90" s="198">
        <f>IF(N90="zákl. přenesená",J90,0)</f>
        <v>0</v>
      </c>
      <c r="BH90" s="198">
        <f>IF(N90="sníž. přenesená",J90,0)</f>
        <v>0</v>
      </c>
      <c r="BI90" s="198">
        <f>IF(N90="nulová",J90,0)</f>
        <v>0</v>
      </c>
      <c r="BJ90" s="18" t="s">
        <v>80</v>
      </c>
      <c r="BK90" s="198">
        <f>ROUND(I90*H90,2)</f>
        <v>0</v>
      </c>
      <c r="BL90" s="18" t="s">
        <v>152</v>
      </c>
      <c r="BM90" s="197" t="s">
        <v>457</v>
      </c>
    </row>
    <row r="91" s="2" customFormat="1">
      <c r="A91" s="39"/>
      <c r="B91" s="40"/>
      <c r="C91" s="41"/>
      <c r="D91" s="199" t="s">
        <v>155</v>
      </c>
      <c r="E91" s="41"/>
      <c r="F91" s="200" t="s">
        <v>431</v>
      </c>
      <c r="G91" s="41"/>
      <c r="H91" s="41"/>
      <c r="I91" s="201"/>
      <c r="J91" s="41"/>
      <c r="K91" s="41"/>
      <c r="L91" s="45"/>
      <c r="M91" s="202"/>
      <c r="N91" s="203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155</v>
      </c>
      <c r="AU91" s="18" t="s">
        <v>73</v>
      </c>
    </row>
    <row r="92" s="2" customFormat="1">
      <c r="A92" s="39"/>
      <c r="B92" s="40"/>
      <c r="C92" s="41"/>
      <c r="D92" s="204" t="s">
        <v>162</v>
      </c>
      <c r="E92" s="41"/>
      <c r="F92" s="205" t="s">
        <v>432</v>
      </c>
      <c r="G92" s="41"/>
      <c r="H92" s="41"/>
      <c r="I92" s="201"/>
      <c r="J92" s="41"/>
      <c r="K92" s="41"/>
      <c r="L92" s="45"/>
      <c r="M92" s="202"/>
      <c r="N92" s="203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162</v>
      </c>
      <c r="AU92" s="18" t="s">
        <v>73</v>
      </c>
    </row>
    <row r="93" s="10" customFormat="1">
      <c r="A93" s="10"/>
      <c r="B93" s="206"/>
      <c r="C93" s="207"/>
      <c r="D93" s="199" t="s">
        <v>181</v>
      </c>
      <c r="E93" s="208" t="s">
        <v>19</v>
      </c>
      <c r="F93" s="209" t="s">
        <v>433</v>
      </c>
      <c r="G93" s="207"/>
      <c r="H93" s="210">
        <v>1380</v>
      </c>
      <c r="I93" s="211"/>
      <c r="J93" s="207"/>
      <c r="K93" s="207"/>
      <c r="L93" s="212"/>
      <c r="M93" s="213"/>
      <c r="N93" s="214"/>
      <c r="O93" s="214"/>
      <c r="P93" s="214"/>
      <c r="Q93" s="214"/>
      <c r="R93" s="214"/>
      <c r="S93" s="214"/>
      <c r="T93" s="215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T93" s="216" t="s">
        <v>181</v>
      </c>
      <c r="AU93" s="216" t="s">
        <v>73</v>
      </c>
      <c r="AV93" s="10" t="s">
        <v>82</v>
      </c>
      <c r="AW93" s="10" t="s">
        <v>35</v>
      </c>
      <c r="AX93" s="10" t="s">
        <v>80</v>
      </c>
      <c r="AY93" s="216" t="s">
        <v>153</v>
      </c>
    </row>
    <row r="94" s="2" customFormat="1" ht="24.15" customHeight="1">
      <c r="A94" s="39"/>
      <c r="B94" s="40"/>
      <c r="C94" s="186" t="s">
        <v>164</v>
      </c>
      <c r="D94" s="186" t="s">
        <v>148</v>
      </c>
      <c r="E94" s="187" t="s">
        <v>434</v>
      </c>
      <c r="F94" s="188" t="s">
        <v>435</v>
      </c>
      <c r="G94" s="189" t="s">
        <v>207</v>
      </c>
      <c r="H94" s="190">
        <v>7950</v>
      </c>
      <c r="I94" s="191"/>
      <c r="J94" s="192">
        <f>ROUND(I94*H94,2)</f>
        <v>0</v>
      </c>
      <c r="K94" s="188" t="s">
        <v>159</v>
      </c>
      <c r="L94" s="45"/>
      <c r="M94" s="193" t="s">
        <v>19</v>
      </c>
      <c r="N94" s="194" t="s">
        <v>44</v>
      </c>
      <c r="O94" s="85"/>
      <c r="P94" s="195">
        <f>O94*H94</f>
        <v>0</v>
      </c>
      <c r="Q94" s="195">
        <v>0</v>
      </c>
      <c r="R94" s="195">
        <f>Q94*H94</f>
        <v>0</v>
      </c>
      <c r="S94" s="195">
        <v>0</v>
      </c>
      <c r="T94" s="196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197" t="s">
        <v>152</v>
      </c>
      <c r="AT94" s="197" t="s">
        <v>148</v>
      </c>
      <c r="AU94" s="197" t="s">
        <v>73</v>
      </c>
      <c r="AY94" s="18" t="s">
        <v>153</v>
      </c>
      <c r="BE94" s="198">
        <f>IF(N94="základní",J94,0)</f>
        <v>0</v>
      </c>
      <c r="BF94" s="198">
        <f>IF(N94="snížená",J94,0)</f>
        <v>0</v>
      </c>
      <c r="BG94" s="198">
        <f>IF(N94="zákl. přenesená",J94,0)</f>
        <v>0</v>
      </c>
      <c r="BH94" s="198">
        <f>IF(N94="sníž. přenesená",J94,0)</f>
        <v>0</v>
      </c>
      <c r="BI94" s="198">
        <f>IF(N94="nulová",J94,0)</f>
        <v>0</v>
      </c>
      <c r="BJ94" s="18" t="s">
        <v>80</v>
      </c>
      <c r="BK94" s="198">
        <f>ROUND(I94*H94,2)</f>
        <v>0</v>
      </c>
      <c r="BL94" s="18" t="s">
        <v>152</v>
      </c>
      <c r="BM94" s="197" t="s">
        <v>458</v>
      </c>
    </row>
    <row r="95" s="2" customFormat="1">
      <c r="A95" s="39"/>
      <c r="B95" s="40"/>
      <c r="C95" s="41"/>
      <c r="D95" s="199" t="s">
        <v>155</v>
      </c>
      <c r="E95" s="41"/>
      <c r="F95" s="200" t="s">
        <v>437</v>
      </c>
      <c r="G95" s="41"/>
      <c r="H95" s="41"/>
      <c r="I95" s="201"/>
      <c r="J95" s="41"/>
      <c r="K95" s="41"/>
      <c r="L95" s="45"/>
      <c r="M95" s="202"/>
      <c r="N95" s="203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155</v>
      </c>
      <c r="AU95" s="18" t="s">
        <v>73</v>
      </c>
    </row>
    <row r="96" s="2" customFormat="1">
      <c r="A96" s="39"/>
      <c r="B96" s="40"/>
      <c r="C96" s="41"/>
      <c r="D96" s="204" t="s">
        <v>162</v>
      </c>
      <c r="E96" s="41"/>
      <c r="F96" s="205" t="s">
        <v>438</v>
      </c>
      <c r="G96" s="41"/>
      <c r="H96" s="41"/>
      <c r="I96" s="201"/>
      <c r="J96" s="41"/>
      <c r="K96" s="41"/>
      <c r="L96" s="45"/>
      <c r="M96" s="202"/>
      <c r="N96" s="203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162</v>
      </c>
      <c r="AU96" s="18" t="s">
        <v>73</v>
      </c>
    </row>
    <row r="97" s="10" customFormat="1">
      <c r="A97" s="10"/>
      <c r="B97" s="206"/>
      <c r="C97" s="207"/>
      <c r="D97" s="199" t="s">
        <v>181</v>
      </c>
      <c r="E97" s="208" t="s">
        <v>19</v>
      </c>
      <c r="F97" s="209" t="s">
        <v>439</v>
      </c>
      <c r="G97" s="207"/>
      <c r="H97" s="210">
        <v>7950</v>
      </c>
      <c r="I97" s="211"/>
      <c r="J97" s="207"/>
      <c r="K97" s="207"/>
      <c r="L97" s="212"/>
      <c r="M97" s="213"/>
      <c r="N97" s="214"/>
      <c r="O97" s="214"/>
      <c r="P97" s="214"/>
      <c r="Q97" s="214"/>
      <c r="R97" s="214"/>
      <c r="S97" s="214"/>
      <c r="T97" s="215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T97" s="216" t="s">
        <v>181</v>
      </c>
      <c r="AU97" s="216" t="s">
        <v>73</v>
      </c>
      <c r="AV97" s="10" t="s">
        <v>82</v>
      </c>
      <c r="AW97" s="10" t="s">
        <v>35</v>
      </c>
      <c r="AX97" s="10" t="s">
        <v>80</v>
      </c>
      <c r="AY97" s="216" t="s">
        <v>153</v>
      </c>
    </row>
    <row r="98" s="2" customFormat="1" ht="16.5" customHeight="1">
      <c r="A98" s="39"/>
      <c r="B98" s="40"/>
      <c r="C98" s="186" t="s">
        <v>152</v>
      </c>
      <c r="D98" s="186" t="s">
        <v>148</v>
      </c>
      <c r="E98" s="187" t="s">
        <v>374</v>
      </c>
      <c r="F98" s="188" t="s">
        <v>375</v>
      </c>
      <c r="G98" s="189" t="s">
        <v>369</v>
      </c>
      <c r="H98" s="190">
        <v>107.09999999999999</v>
      </c>
      <c r="I98" s="191"/>
      <c r="J98" s="192">
        <f>ROUND(I98*H98,2)</f>
        <v>0</v>
      </c>
      <c r="K98" s="188" t="s">
        <v>159</v>
      </c>
      <c r="L98" s="45"/>
      <c r="M98" s="193" t="s">
        <v>19</v>
      </c>
      <c r="N98" s="194" t="s">
        <v>44</v>
      </c>
      <c r="O98" s="85"/>
      <c r="P98" s="195">
        <f>O98*H98</f>
        <v>0</v>
      </c>
      <c r="Q98" s="195">
        <v>0</v>
      </c>
      <c r="R98" s="195">
        <f>Q98*H98</f>
        <v>0</v>
      </c>
      <c r="S98" s="195">
        <v>0</v>
      </c>
      <c r="T98" s="196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197" t="s">
        <v>152</v>
      </c>
      <c r="AT98" s="197" t="s">
        <v>148</v>
      </c>
      <c r="AU98" s="197" t="s">
        <v>73</v>
      </c>
      <c r="AY98" s="18" t="s">
        <v>153</v>
      </c>
      <c r="BE98" s="198">
        <f>IF(N98="základní",J98,0)</f>
        <v>0</v>
      </c>
      <c r="BF98" s="198">
        <f>IF(N98="snížená",J98,0)</f>
        <v>0</v>
      </c>
      <c r="BG98" s="198">
        <f>IF(N98="zákl. přenesená",J98,0)</f>
        <v>0</v>
      </c>
      <c r="BH98" s="198">
        <f>IF(N98="sníž. přenesená",J98,0)</f>
        <v>0</v>
      </c>
      <c r="BI98" s="198">
        <f>IF(N98="nulová",J98,0)</f>
        <v>0</v>
      </c>
      <c r="BJ98" s="18" t="s">
        <v>80</v>
      </c>
      <c r="BK98" s="198">
        <f>ROUND(I98*H98,2)</f>
        <v>0</v>
      </c>
      <c r="BL98" s="18" t="s">
        <v>152</v>
      </c>
      <c r="BM98" s="197" t="s">
        <v>459</v>
      </c>
    </row>
    <row r="99" s="2" customFormat="1">
      <c r="A99" s="39"/>
      <c r="B99" s="40"/>
      <c r="C99" s="41"/>
      <c r="D99" s="199" t="s">
        <v>155</v>
      </c>
      <c r="E99" s="41"/>
      <c r="F99" s="200" t="s">
        <v>377</v>
      </c>
      <c r="G99" s="41"/>
      <c r="H99" s="41"/>
      <c r="I99" s="201"/>
      <c r="J99" s="41"/>
      <c r="K99" s="41"/>
      <c r="L99" s="45"/>
      <c r="M99" s="202"/>
      <c r="N99" s="203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155</v>
      </c>
      <c r="AU99" s="18" t="s">
        <v>73</v>
      </c>
    </row>
    <row r="100" s="2" customFormat="1">
      <c r="A100" s="39"/>
      <c r="B100" s="40"/>
      <c r="C100" s="41"/>
      <c r="D100" s="204" t="s">
        <v>162</v>
      </c>
      <c r="E100" s="41"/>
      <c r="F100" s="205" t="s">
        <v>378</v>
      </c>
      <c r="G100" s="41"/>
      <c r="H100" s="41"/>
      <c r="I100" s="201"/>
      <c r="J100" s="41"/>
      <c r="K100" s="41"/>
      <c r="L100" s="45"/>
      <c r="M100" s="202"/>
      <c r="N100" s="203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162</v>
      </c>
      <c r="AU100" s="18" t="s">
        <v>73</v>
      </c>
    </row>
    <row r="101" s="10" customFormat="1">
      <c r="A101" s="10"/>
      <c r="B101" s="206"/>
      <c r="C101" s="207"/>
      <c r="D101" s="199" t="s">
        <v>181</v>
      </c>
      <c r="E101" s="208" t="s">
        <v>19</v>
      </c>
      <c r="F101" s="209" t="s">
        <v>460</v>
      </c>
      <c r="G101" s="207"/>
      <c r="H101" s="210">
        <v>107.09999999999999</v>
      </c>
      <c r="I101" s="211"/>
      <c r="J101" s="207"/>
      <c r="K101" s="207"/>
      <c r="L101" s="212"/>
      <c r="M101" s="213"/>
      <c r="N101" s="214"/>
      <c r="O101" s="214"/>
      <c r="P101" s="214"/>
      <c r="Q101" s="214"/>
      <c r="R101" s="214"/>
      <c r="S101" s="214"/>
      <c r="T101" s="215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T101" s="216" t="s">
        <v>181</v>
      </c>
      <c r="AU101" s="216" t="s">
        <v>73</v>
      </c>
      <c r="AV101" s="10" t="s">
        <v>82</v>
      </c>
      <c r="AW101" s="10" t="s">
        <v>35</v>
      </c>
      <c r="AX101" s="10" t="s">
        <v>80</v>
      </c>
      <c r="AY101" s="216" t="s">
        <v>153</v>
      </c>
    </row>
    <row r="102" s="2" customFormat="1" ht="21.75" customHeight="1">
      <c r="A102" s="39"/>
      <c r="B102" s="40"/>
      <c r="C102" s="186" t="s">
        <v>175</v>
      </c>
      <c r="D102" s="186" t="s">
        <v>148</v>
      </c>
      <c r="E102" s="187" t="s">
        <v>381</v>
      </c>
      <c r="F102" s="188" t="s">
        <v>382</v>
      </c>
      <c r="G102" s="189" t="s">
        <v>369</v>
      </c>
      <c r="H102" s="190">
        <v>107.09999999999999</v>
      </c>
      <c r="I102" s="191"/>
      <c r="J102" s="192">
        <f>ROUND(I102*H102,2)</f>
        <v>0</v>
      </c>
      <c r="K102" s="188" t="s">
        <v>159</v>
      </c>
      <c r="L102" s="45"/>
      <c r="M102" s="193" t="s">
        <v>19</v>
      </c>
      <c r="N102" s="194" t="s">
        <v>44</v>
      </c>
      <c r="O102" s="85"/>
      <c r="P102" s="195">
        <f>O102*H102</f>
        <v>0</v>
      </c>
      <c r="Q102" s="195">
        <v>0</v>
      </c>
      <c r="R102" s="195">
        <f>Q102*H102</f>
        <v>0</v>
      </c>
      <c r="S102" s="195">
        <v>0</v>
      </c>
      <c r="T102" s="196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197" t="s">
        <v>152</v>
      </c>
      <c r="AT102" s="197" t="s">
        <v>148</v>
      </c>
      <c r="AU102" s="197" t="s">
        <v>73</v>
      </c>
      <c r="AY102" s="18" t="s">
        <v>153</v>
      </c>
      <c r="BE102" s="198">
        <f>IF(N102="základní",J102,0)</f>
        <v>0</v>
      </c>
      <c r="BF102" s="198">
        <f>IF(N102="snížená",J102,0)</f>
        <v>0</v>
      </c>
      <c r="BG102" s="198">
        <f>IF(N102="zákl. přenesená",J102,0)</f>
        <v>0</v>
      </c>
      <c r="BH102" s="198">
        <f>IF(N102="sníž. přenesená",J102,0)</f>
        <v>0</v>
      </c>
      <c r="BI102" s="198">
        <f>IF(N102="nulová",J102,0)</f>
        <v>0</v>
      </c>
      <c r="BJ102" s="18" t="s">
        <v>80</v>
      </c>
      <c r="BK102" s="198">
        <f>ROUND(I102*H102,2)</f>
        <v>0</v>
      </c>
      <c r="BL102" s="18" t="s">
        <v>152</v>
      </c>
      <c r="BM102" s="197" t="s">
        <v>461</v>
      </c>
    </row>
    <row r="103" s="2" customFormat="1">
      <c r="A103" s="39"/>
      <c r="B103" s="40"/>
      <c r="C103" s="41"/>
      <c r="D103" s="199" t="s">
        <v>155</v>
      </c>
      <c r="E103" s="41"/>
      <c r="F103" s="200" t="s">
        <v>384</v>
      </c>
      <c r="G103" s="41"/>
      <c r="H103" s="41"/>
      <c r="I103" s="201"/>
      <c r="J103" s="41"/>
      <c r="K103" s="41"/>
      <c r="L103" s="45"/>
      <c r="M103" s="202"/>
      <c r="N103" s="203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155</v>
      </c>
      <c r="AU103" s="18" t="s">
        <v>73</v>
      </c>
    </row>
    <row r="104" s="2" customFormat="1">
      <c r="A104" s="39"/>
      <c r="B104" s="40"/>
      <c r="C104" s="41"/>
      <c r="D104" s="204" t="s">
        <v>162</v>
      </c>
      <c r="E104" s="41"/>
      <c r="F104" s="205" t="s">
        <v>385</v>
      </c>
      <c r="G104" s="41"/>
      <c r="H104" s="41"/>
      <c r="I104" s="201"/>
      <c r="J104" s="41"/>
      <c r="K104" s="41"/>
      <c r="L104" s="45"/>
      <c r="M104" s="202"/>
      <c r="N104" s="203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162</v>
      </c>
      <c r="AU104" s="18" t="s">
        <v>73</v>
      </c>
    </row>
    <row r="105" s="2" customFormat="1" ht="24.15" customHeight="1">
      <c r="A105" s="39"/>
      <c r="B105" s="40"/>
      <c r="C105" s="186" t="s">
        <v>183</v>
      </c>
      <c r="D105" s="186" t="s">
        <v>148</v>
      </c>
      <c r="E105" s="187" t="s">
        <v>387</v>
      </c>
      <c r="F105" s="188" t="s">
        <v>388</v>
      </c>
      <c r="G105" s="189" t="s">
        <v>369</v>
      </c>
      <c r="H105" s="190">
        <v>428.39999999999998</v>
      </c>
      <c r="I105" s="191"/>
      <c r="J105" s="192">
        <f>ROUND(I105*H105,2)</f>
        <v>0</v>
      </c>
      <c r="K105" s="188" t="s">
        <v>159</v>
      </c>
      <c r="L105" s="45"/>
      <c r="M105" s="193" t="s">
        <v>19</v>
      </c>
      <c r="N105" s="194" t="s">
        <v>44</v>
      </c>
      <c r="O105" s="85"/>
      <c r="P105" s="195">
        <f>O105*H105</f>
        <v>0</v>
      </c>
      <c r="Q105" s="195">
        <v>0</v>
      </c>
      <c r="R105" s="195">
        <f>Q105*H105</f>
        <v>0</v>
      </c>
      <c r="S105" s="195">
        <v>0</v>
      </c>
      <c r="T105" s="196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197" t="s">
        <v>152</v>
      </c>
      <c r="AT105" s="197" t="s">
        <v>148</v>
      </c>
      <c r="AU105" s="197" t="s">
        <v>73</v>
      </c>
      <c r="AY105" s="18" t="s">
        <v>153</v>
      </c>
      <c r="BE105" s="198">
        <f>IF(N105="základní",J105,0)</f>
        <v>0</v>
      </c>
      <c r="BF105" s="198">
        <f>IF(N105="snížená",J105,0)</f>
        <v>0</v>
      </c>
      <c r="BG105" s="198">
        <f>IF(N105="zákl. přenesená",J105,0)</f>
        <v>0</v>
      </c>
      <c r="BH105" s="198">
        <f>IF(N105="sníž. přenesená",J105,0)</f>
        <v>0</v>
      </c>
      <c r="BI105" s="198">
        <f>IF(N105="nulová",J105,0)</f>
        <v>0</v>
      </c>
      <c r="BJ105" s="18" t="s">
        <v>80</v>
      </c>
      <c r="BK105" s="198">
        <f>ROUND(I105*H105,2)</f>
        <v>0</v>
      </c>
      <c r="BL105" s="18" t="s">
        <v>152</v>
      </c>
      <c r="BM105" s="197" t="s">
        <v>462</v>
      </c>
    </row>
    <row r="106" s="2" customFormat="1">
      <c r="A106" s="39"/>
      <c r="B106" s="40"/>
      <c r="C106" s="41"/>
      <c r="D106" s="199" t="s">
        <v>155</v>
      </c>
      <c r="E106" s="41"/>
      <c r="F106" s="200" t="s">
        <v>390</v>
      </c>
      <c r="G106" s="41"/>
      <c r="H106" s="41"/>
      <c r="I106" s="201"/>
      <c r="J106" s="41"/>
      <c r="K106" s="41"/>
      <c r="L106" s="45"/>
      <c r="M106" s="202"/>
      <c r="N106" s="203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155</v>
      </c>
      <c r="AU106" s="18" t="s">
        <v>73</v>
      </c>
    </row>
    <row r="107" s="2" customFormat="1">
      <c r="A107" s="39"/>
      <c r="B107" s="40"/>
      <c r="C107" s="41"/>
      <c r="D107" s="204" t="s">
        <v>162</v>
      </c>
      <c r="E107" s="41"/>
      <c r="F107" s="205" t="s">
        <v>391</v>
      </c>
      <c r="G107" s="41"/>
      <c r="H107" s="41"/>
      <c r="I107" s="201"/>
      <c r="J107" s="41"/>
      <c r="K107" s="41"/>
      <c r="L107" s="45"/>
      <c r="M107" s="202"/>
      <c r="N107" s="203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162</v>
      </c>
      <c r="AU107" s="18" t="s">
        <v>73</v>
      </c>
    </row>
    <row r="108" s="10" customFormat="1">
      <c r="A108" s="10"/>
      <c r="B108" s="206"/>
      <c r="C108" s="207"/>
      <c r="D108" s="199" t="s">
        <v>181</v>
      </c>
      <c r="E108" s="208" t="s">
        <v>19</v>
      </c>
      <c r="F108" s="209" t="s">
        <v>392</v>
      </c>
      <c r="G108" s="207"/>
      <c r="H108" s="210">
        <v>428.39999999999998</v>
      </c>
      <c r="I108" s="211"/>
      <c r="J108" s="207"/>
      <c r="K108" s="207"/>
      <c r="L108" s="212"/>
      <c r="M108" s="213"/>
      <c r="N108" s="214"/>
      <c r="O108" s="214"/>
      <c r="P108" s="214"/>
      <c r="Q108" s="214"/>
      <c r="R108" s="214"/>
      <c r="S108" s="214"/>
      <c r="T108" s="215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T108" s="216" t="s">
        <v>181</v>
      </c>
      <c r="AU108" s="216" t="s">
        <v>73</v>
      </c>
      <c r="AV108" s="10" t="s">
        <v>82</v>
      </c>
      <c r="AW108" s="10" t="s">
        <v>35</v>
      </c>
      <c r="AX108" s="10" t="s">
        <v>80</v>
      </c>
      <c r="AY108" s="216" t="s">
        <v>153</v>
      </c>
    </row>
    <row r="109" s="2" customFormat="1" ht="21.75" customHeight="1">
      <c r="A109" s="39"/>
      <c r="B109" s="40"/>
      <c r="C109" s="186" t="s">
        <v>191</v>
      </c>
      <c r="D109" s="186" t="s">
        <v>148</v>
      </c>
      <c r="E109" s="187" t="s">
        <v>463</v>
      </c>
      <c r="F109" s="188" t="s">
        <v>464</v>
      </c>
      <c r="G109" s="189" t="s">
        <v>207</v>
      </c>
      <c r="H109" s="190">
        <v>690</v>
      </c>
      <c r="I109" s="191"/>
      <c r="J109" s="192">
        <f>ROUND(I109*H109,2)</f>
        <v>0</v>
      </c>
      <c r="K109" s="188" t="s">
        <v>159</v>
      </c>
      <c r="L109" s="45"/>
      <c r="M109" s="193" t="s">
        <v>19</v>
      </c>
      <c r="N109" s="194" t="s">
        <v>44</v>
      </c>
      <c r="O109" s="85"/>
      <c r="P109" s="195">
        <f>O109*H109</f>
        <v>0</v>
      </c>
      <c r="Q109" s="195">
        <v>0</v>
      </c>
      <c r="R109" s="195">
        <f>Q109*H109</f>
        <v>0</v>
      </c>
      <c r="S109" s="195">
        <v>0</v>
      </c>
      <c r="T109" s="196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197" t="s">
        <v>152</v>
      </c>
      <c r="AT109" s="197" t="s">
        <v>148</v>
      </c>
      <c r="AU109" s="197" t="s">
        <v>73</v>
      </c>
      <c r="AY109" s="18" t="s">
        <v>153</v>
      </c>
      <c r="BE109" s="198">
        <f>IF(N109="základní",J109,0)</f>
        <v>0</v>
      </c>
      <c r="BF109" s="198">
        <f>IF(N109="snížená",J109,0)</f>
        <v>0</v>
      </c>
      <c r="BG109" s="198">
        <f>IF(N109="zákl. přenesená",J109,0)</f>
        <v>0</v>
      </c>
      <c r="BH109" s="198">
        <f>IF(N109="sníž. přenesená",J109,0)</f>
        <v>0</v>
      </c>
      <c r="BI109" s="198">
        <f>IF(N109="nulová",J109,0)</f>
        <v>0</v>
      </c>
      <c r="BJ109" s="18" t="s">
        <v>80</v>
      </c>
      <c r="BK109" s="198">
        <f>ROUND(I109*H109,2)</f>
        <v>0</v>
      </c>
      <c r="BL109" s="18" t="s">
        <v>152</v>
      </c>
      <c r="BM109" s="197" t="s">
        <v>465</v>
      </c>
    </row>
    <row r="110" s="2" customFormat="1">
      <c r="A110" s="39"/>
      <c r="B110" s="40"/>
      <c r="C110" s="41"/>
      <c r="D110" s="199" t="s">
        <v>155</v>
      </c>
      <c r="E110" s="41"/>
      <c r="F110" s="200" t="s">
        <v>466</v>
      </c>
      <c r="G110" s="41"/>
      <c r="H110" s="41"/>
      <c r="I110" s="201"/>
      <c r="J110" s="41"/>
      <c r="K110" s="41"/>
      <c r="L110" s="45"/>
      <c r="M110" s="202"/>
      <c r="N110" s="203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155</v>
      </c>
      <c r="AU110" s="18" t="s">
        <v>73</v>
      </c>
    </row>
    <row r="111" s="2" customFormat="1">
      <c r="A111" s="39"/>
      <c r="B111" s="40"/>
      <c r="C111" s="41"/>
      <c r="D111" s="204" t="s">
        <v>162</v>
      </c>
      <c r="E111" s="41"/>
      <c r="F111" s="205" t="s">
        <v>467</v>
      </c>
      <c r="G111" s="41"/>
      <c r="H111" s="41"/>
      <c r="I111" s="201"/>
      <c r="J111" s="41"/>
      <c r="K111" s="41"/>
      <c r="L111" s="45"/>
      <c r="M111" s="202"/>
      <c r="N111" s="203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162</v>
      </c>
      <c r="AU111" s="18" t="s">
        <v>73</v>
      </c>
    </row>
    <row r="112" s="10" customFormat="1">
      <c r="A112" s="10"/>
      <c r="B112" s="206"/>
      <c r="C112" s="207"/>
      <c r="D112" s="199" t="s">
        <v>181</v>
      </c>
      <c r="E112" s="208" t="s">
        <v>19</v>
      </c>
      <c r="F112" s="209" t="s">
        <v>468</v>
      </c>
      <c r="G112" s="207"/>
      <c r="H112" s="210">
        <v>690</v>
      </c>
      <c r="I112" s="211"/>
      <c r="J112" s="207"/>
      <c r="K112" s="207"/>
      <c r="L112" s="212"/>
      <c r="M112" s="231"/>
      <c r="N112" s="232"/>
      <c r="O112" s="232"/>
      <c r="P112" s="232"/>
      <c r="Q112" s="232"/>
      <c r="R112" s="232"/>
      <c r="S112" s="232"/>
      <c r="T112" s="233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T112" s="216" t="s">
        <v>181</v>
      </c>
      <c r="AU112" s="216" t="s">
        <v>73</v>
      </c>
      <c r="AV112" s="10" t="s">
        <v>82</v>
      </c>
      <c r="AW112" s="10" t="s">
        <v>35</v>
      </c>
      <c r="AX112" s="10" t="s">
        <v>80</v>
      </c>
      <c r="AY112" s="216" t="s">
        <v>153</v>
      </c>
    </row>
    <row r="113" s="2" customFormat="1" ht="6.96" customHeight="1">
      <c r="A113" s="39"/>
      <c r="B113" s="60"/>
      <c r="C113" s="61"/>
      <c r="D113" s="61"/>
      <c r="E113" s="61"/>
      <c r="F113" s="61"/>
      <c r="G113" s="61"/>
      <c r="H113" s="61"/>
      <c r="I113" s="61"/>
      <c r="J113" s="61"/>
      <c r="K113" s="61"/>
      <c r="L113" s="45"/>
      <c r="M113" s="39"/>
      <c r="O113" s="39"/>
      <c r="P113" s="39"/>
      <c r="Q113" s="39"/>
      <c r="R113" s="39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</sheetData>
  <sheetProtection sheet="1" autoFilter="0" formatColumns="0" formatRows="0" objects="1" scenarios="1" spinCount="100000" saltValue="vddqehKICMui3IBGBZ94eU1IjHpP6fXmh5ngWEJ0vbPj/Tqe2NggDR9/fygYPKWtCTtVD9L/Gfx1lCW7odZWAg==" hashValue="YEoCq0qwTxH+lun+WRuEvilaiyAIyPcXg8oiBjt8kyLwRNnp/xy00MVacIflgRcsIDWNOcDQA/ONqBI4Rdsa7g==" algorithmName="SHA-512" password="CC35"/>
  <autoFilter ref="C84:K11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88" r:id="rId1" display="https://podminky.urs.cz/item/CS_URS_2022_01/184851256"/>
    <hyperlink ref="F92" r:id="rId2" display="https://podminky.urs.cz/item/CS_URS_2022_01/184911111"/>
    <hyperlink ref="F96" r:id="rId3" display="https://podminky.urs.cz/item/CS_URS_2022_01/184808211"/>
    <hyperlink ref="F100" r:id="rId4" display="https://podminky.urs.cz/item/CS_URS_2022_01/185804312"/>
    <hyperlink ref="F104" r:id="rId5" display="https://podminky.urs.cz/item/CS_URS_2022_01/185851121"/>
    <hyperlink ref="F107" r:id="rId6" display="https://podminky.urs.cz/item/CS_URS_2022_01/185851129"/>
    <hyperlink ref="F111" r:id="rId7" display="https://podminky.urs.cz/item/CS_URS_2022_01/184806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97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82</v>
      </c>
    </row>
    <row r="4" s="1" customFormat="1" ht="24.96" customHeight="1">
      <c r="B4" s="21"/>
      <c r="D4" s="141" t="s">
        <v>128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26.25" customHeight="1">
      <c r="B7" s="21"/>
      <c r="E7" s="144" t="str">
        <f>'Rekapitulace stavby'!K6</f>
        <v>Větrolamy TEO 2 a TEO 3, LBK 4b a IP 26, 27, 28 a 33 v k.ú. Vítonice u Znojma</v>
      </c>
      <c r="F7" s="143"/>
      <c r="G7" s="143"/>
      <c r="H7" s="143"/>
      <c r="L7" s="21"/>
    </row>
    <row r="8" s="1" customFormat="1" ht="12" customHeight="1">
      <c r="B8" s="21"/>
      <c r="D8" s="143" t="s">
        <v>129</v>
      </c>
      <c r="L8" s="21"/>
    </row>
    <row r="9" s="2" customFormat="1" ht="16.5" customHeight="1">
      <c r="A9" s="39"/>
      <c r="B9" s="45"/>
      <c r="C9" s="39"/>
      <c r="D9" s="39"/>
      <c r="E9" s="144" t="s">
        <v>130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413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469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22. 4. 2022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30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32</v>
      </c>
      <c r="E22" s="39"/>
      <c r="F22" s="39"/>
      <c r="G22" s="39"/>
      <c r="H22" s="39"/>
      <c r="I22" s="143" t="s">
        <v>26</v>
      </c>
      <c r="J22" s="134" t="s">
        <v>33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34</v>
      </c>
      <c r="F23" s="39"/>
      <c r="G23" s="39"/>
      <c r="H23" s="39"/>
      <c r="I23" s="143" t="s">
        <v>29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36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34</v>
      </c>
      <c r="F26" s="39"/>
      <c r="G26" s="39"/>
      <c r="H26" s="39"/>
      <c r="I26" s="143" t="s">
        <v>29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37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39</v>
      </c>
      <c r="E32" s="39"/>
      <c r="F32" s="39"/>
      <c r="G32" s="39"/>
      <c r="H32" s="39"/>
      <c r="I32" s="39"/>
      <c r="J32" s="154">
        <f>ROUND(J88,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41</v>
      </c>
      <c r="G34" s="39"/>
      <c r="H34" s="39"/>
      <c r="I34" s="155" t="s">
        <v>40</v>
      </c>
      <c r="J34" s="155" t="s">
        <v>42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43</v>
      </c>
      <c r="E35" s="143" t="s">
        <v>44</v>
      </c>
      <c r="F35" s="157">
        <f>ROUND((SUM(BE88:BE108)),  2)</f>
        <v>0</v>
      </c>
      <c r="G35" s="39"/>
      <c r="H35" s="39"/>
      <c r="I35" s="158">
        <v>0.20999999999999999</v>
      </c>
      <c r="J35" s="157">
        <f>ROUND(((SUM(BE88:BE108))*I35),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45</v>
      </c>
      <c r="F36" s="157">
        <f>ROUND((SUM(BF88:BF108)),  2)</f>
        <v>0</v>
      </c>
      <c r="G36" s="39"/>
      <c r="H36" s="39"/>
      <c r="I36" s="158">
        <v>0.14999999999999999</v>
      </c>
      <c r="J36" s="157">
        <f>ROUND(((SUM(BF88:BF108))*I36),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46</v>
      </c>
      <c r="F37" s="157">
        <f>ROUND((SUM(BG88:BG108)),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47</v>
      </c>
      <c r="F38" s="157">
        <f>ROUND((SUM(BH88:BH108)),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48</v>
      </c>
      <c r="F39" s="157">
        <f>ROUND((SUM(BI88:BI108)),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49</v>
      </c>
      <c r="E41" s="161"/>
      <c r="F41" s="161"/>
      <c r="G41" s="162" t="s">
        <v>50</v>
      </c>
      <c r="H41" s="163" t="s">
        <v>51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131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26.25" customHeight="1">
      <c r="A50" s="39"/>
      <c r="B50" s="40"/>
      <c r="C50" s="41"/>
      <c r="D50" s="41"/>
      <c r="E50" s="170" t="str">
        <f>E7</f>
        <v>Větrolamy TEO 2 a TEO 3, LBK 4b a IP 26, 27, 28 a 33 v k.ú. Vítonice u Znojma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129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130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413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VRN - Vedlejší rozpočtové náklady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Vítonice u Znojma</v>
      </c>
      <c r="G56" s="41"/>
      <c r="H56" s="41"/>
      <c r="I56" s="33" t="s">
        <v>23</v>
      </c>
      <c r="J56" s="73" t="str">
        <f>IF(J14="","",J14)</f>
        <v>22. 4. 2022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25</v>
      </c>
      <c r="D58" s="41"/>
      <c r="E58" s="41"/>
      <c r="F58" s="28" t="str">
        <f>E17</f>
        <v>ČR-Státní pozemkový úřad</v>
      </c>
      <c r="G58" s="41"/>
      <c r="H58" s="41"/>
      <c r="I58" s="33" t="s">
        <v>32</v>
      </c>
      <c r="J58" s="37" t="str">
        <f>E23</f>
        <v>AGROPROJEKT PSO s.r.o.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5.65" customHeight="1">
      <c r="A59" s="39"/>
      <c r="B59" s="40"/>
      <c r="C59" s="33" t="s">
        <v>30</v>
      </c>
      <c r="D59" s="41"/>
      <c r="E59" s="41"/>
      <c r="F59" s="28" t="str">
        <f>IF(E20="","",E20)</f>
        <v>Vyplň údaj</v>
      </c>
      <c r="G59" s="41"/>
      <c r="H59" s="41"/>
      <c r="I59" s="33" t="s">
        <v>36</v>
      </c>
      <c r="J59" s="37" t="str">
        <f>E26</f>
        <v>AGROPROJEKT PSO s.r.o.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132</v>
      </c>
      <c r="D61" s="172"/>
      <c r="E61" s="172"/>
      <c r="F61" s="172"/>
      <c r="G61" s="172"/>
      <c r="H61" s="172"/>
      <c r="I61" s="172"/>
      <c r="J61" s="173" t="s">
        <v>133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71</v>
      </c>
      <c r="D63" s="41"/>
      <c r="E63" s="41"/>
      <c r="F63" s="41"/>
      <c r="G63" s="41"/>
      <c r="H63" s="41"/>
      <c r="I63" s="41"/>
      <c r="J63" s="103">
        <f>J88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134</v>
      </c>
    </row>
    <row r="64" s="11" customFormat="1" ht="24.96" customHeight="1">
      <c r="A64" s="11"/>
      <c r="B64" s="234"/>
      <c r="C64" s="235"/>
      <c r="D64" s="236" t="s">
        <v>469</v>
      </c>
      <c r="E64" s="237"/>
      <c r="F64" s="237"/>
      <c r="G64" s="237"/>
      <c r="H64" s="237"/>
      <c r="I64" s="237"/>
      <c r="J64" s="238">
        <f>J89</f>
        <v>0</v>
      </c>
      <c r="K64" s="235"/>
      <c r="L64" s="239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</row>
    <row r="65" s="12" customFormat="1" ht="19.92" customHeight="1">
      <c r="A65" s="12"/>
      <c r="B65" s="240"/>
      <c r="C65" s="126"/>
      <c r="D65" s="241" t="s">
        <v>470</v>
      </c>
      <c r="E65" s="242"/>
      <c r="F65" s="242"/>
      <c r="G65" s="242"/>
      <c r="H65" s="242"/>
      <c r="I65" s="242"/>
      <c r="J65" s="243">
        <f>J90</f>
        <v>0</v>
      </c>
      <c r="K65" s="126"/>
      <c r="L65" s="244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12" customFormat="1" ht="19.92" customHeight="1">
      <c r="A66" s="12"/>
      <c r="B66" s="240"/>
      <c r="C66" s="126"/>
      <c r="D66" s="241" t="s">
        <v>471</v>
      </c>
      <c r="E66" s="242"/>
      <c r="F66" s="242"/>
      <c r="G66" s="242"/>
      <c r="H66" s="242"/>
      <c r="I66" s="242"/>
      <c r="J66" s="243">
        <f>J104</f>
        <v>0</v>
      </c>
      <c r="K66" s="126"/>
      <c r="L66" s="244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4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135</v>
      </c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6.25" customHeight="1">
      <c r="A76" s="39"/>
      <c r="B76" s="40"/>
      <c r="C76" s="41"/>
      <c r="D76" s="41"/>
      <c r="E76" s="170" t="str">
        <f>E7</f>
        <v>Větrolamy TEO 2 a TEO 3, LBK 4b a IP 26, 27, 28 a 33 v k.ú. Vítonice u Znojma</v>
      </c>
      <c r="F76" s="33"/>
      <c r="G76" s="33"/>
      <c r="H76" s="33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1" customFormat="1" ht="12" customHeight="1">
      <c r="B77" s="22"/>
      <c r="C77" s="33" t="s">
        <v>129</v>
      </c>
      <c r="D77" s="23"/>
      <c r="E77" s="23"/>
      <c r="F77" s="23"/>
      <c r="G77" s="23"/>
      <c r="H77" s="23"/>
      <c r="I77" s="23"/>
      <c r="J77" s="23"/>
      <c r="K77" s="23"/>
      <c r="L77" s="21"/>
    </row>
    <row r="78" s="2" customFormat="1" ht="16.5" customHeight="1">
      <c r="A78" s="39"/>
      <c r="B78" s="40"/>
      <c r="C78" s="41"/>
      <c r="D78" s="41"/>
      <c r="E78" s="170" t="s">
        <v>130</v>
      </c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413</v>
      </c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0" t="str">
        <f>E11</f>
        <v>VRN - Vedlejší rozpočtové náklady</v>
      </c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41"/>
      <c r="E82" s="41"/>
      <c r="F82" s="28" t="str">
        <f>F14</f>
        <v>Vítonice u Znojma</v>
      </c>
      <c r="G82" s="41"/>
      <c r="H82" s="41"/>
      <c r="I82" s="33" t="s">
        <v>23</v>
      </c>
      <c r="J82" s="73" t="str">
        <f>IF(J14="","",J14)</f>
        <v>22. 4. 2022</v>
      </c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25.65" customHeight="1">
      <c r="A84" s="39"/>
      <c r="B84" s="40"/>
      <c r="C84" s="33" t="s">
        <v>25</v>
      </c>
      <c r="D84" s="41"/>
      <c r="E84" s="41"/>
      <c r="F84" s="28" t="str">
        <f>E17</f>
        <v>ČR-Státní pozemkový úřad</v>
      </c>
      <c r="G84" s="41"/>
      <c r="H84" s="41"/>
      <c r="I84" s="33" t="s">
        <v>32</v>
      </c>
      <c r="J84" s="37" t="str">
        <f>E23</f>
        <v>AGROPROJEKT PSO s.r.o.</v>
      </c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5.65" customHeight="1">
      <c r="A85" s="39"/>
      <c r="B85" s="40"/>
      <c r="C85" s="33" t="s">
        <v>30</v>
      </c>
      <c r="D85" s="41"/>
      <c r="E85" s="41"/>
      <c r="F85" s="28" t="str">
        <f>IF(E20="","",E20)</f>
        <v>Vyplň údaj</v>
      </c>
      <c r="G85" s="41"/>
      <c r="H85" s="41"/>
      <c r="I85" s="33" t="s">
        <v>36</v>
      </c>
      <c r="J85" s="37" t="str">
        <f>E26</f>
        <v>AGROPROJEKT PSO s.r.o.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9" customFormat="1" ht="29.28" customHeight="1">
      <c r="A87" s="175"/>
      <c r="B87" s="176"/>
      <c r="C87" s="177" t="s">
        <v>136</v>
      </c>
      <c r="D87" s="178" t="s">
        <v>58</v>
      </c>
      <c r="E87" s="178" t="s">
        <v>54</v>
      </c>
      <c r="F87" s="178" t="s">
        <v>55</v>
      </c>
      <c r="G87" s="178" t="s">
        <v>137</v>
      </c>
      <c r="H87" s="178" t="s">
        <v>138</v>
      </c>
      <c r="I87" s="178" t="s">
        <v>139</v>
      </c>
      <c r="J87" s="178" t="s">
        <v>133</v>
      </c>
      <c r="K87" s="179" t="s">
        <v>140</v>
      </c>
      <c r="L87" s="180"/>
      <c r="M87" s="93" t="s">
        <v>19</v>
      </c>
      <c r="N87" s="94" t="s">
        <v>43</v>
      </c>
      <c r="O87" s="94" t="s">
        <v>141</v>
      </c>
      <c r="P87" s="94" t="s">
        <v>142</v>
      </c>
      <c r="Q87" s="94" t="s">
        <v>143</v>
      </c>
      <c r="R87" s="94" t="s">
        <v>144</v>
      </c>
      <c r="S87" s="94" t="s">
        <v>145</v>
      </c>
      <c r="T87" s="95" t="s">
        <v>146</v>
      </c>
      <c r="U87" s="175"/>
      <c r="V87" s="175"/>
      <c r="W87" s="175"/>
      <c r="X87" s="175"/>
      <c r="Y87" s="175"/>
      <c r="Z87" s="175"/>
      <c r="AA87" s="175"/>
      <c r="AB87" s="175"/>
      <c r="AC87" s="175"/>
      <c r="AD87" s="175"/>
      <c r="AE87" s="175"/>
    </row>
    <row r="88" s="2" customFormat="1" ht="22.8" customHeight="1">
      <c r="A88" s="39"/>
      <c r="B88" s="40"/>
      <c r="C88" s="100" t="s">
        <v>147</v>
      </c>
      <c r="D88" s="41"/>
      <c r="E88" s="41"/>
      <c r="F88" s="41"/>
      <c r="G88" s="41"/>
      <c r="H88" s="41"/>
      <c r="I88" s="41"/>
      <c r="J88" s="181">
        <f>BK88</f>
        <v>0</v>
      </c>
      <c r="K88" s="41"/>
      <c r="L88" s="45"/>
      <c r="M88" s="96"/>
      <c r="N88" s="182"/>
      <c r="O88" s="97"/>
      <c r="P88" s="183">
        <f>P89</f>
        <v>0</v>
      </c>
      <c r="Q88" s="97"/>
      <c r="R88" s="183">
        <f>R89</f>
        <v>0</v>
      </c>
      <c r="S88" s="97"/>
      <c r="T88" s="184">
        <f>T89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72</v>
      </c>
      <c r="AU88" s="18" t="s">
        <v>134</v>
      </c>
      <c r="BK88" s="185">
        <f>BK89</f>
        <v>0</v>
      </c>
    </row>
    <row r="89" s="13" customFormat="1" ht="25.92" customHeight="1">
      <c r="A89" s="13"/>
      <c r="B89" s="245"/>
      <c r="C89" s="246"/>
      <c r="D89" s="247" t="s">
        <v>72</v>
      </c>
      <c r="E89" s="248" t="s">
        <v>95</v>
      </c>
      <c r="F89" s="248" t="s">
        <v>96</v>
      </c>
      <c r="G89" s="246"/>
      <c r="H89" s="246"/>
      <c r="I89" s="249"/>
      <c r="J89" s="250">
        <f>BK89</f>
        <v>0</v>
      </c>
      <c r="K89" s="246"/>
      <c r="L89" s="251"/>
      <c r="M89" s="252"/>
      <c r="N89" s="253"/>
      <c r="O89" s="253"/>
      <c r="P89" s="254">
        <f>P90+P104</f>
        <v>0</v>
      </c>
      <c r="Q89" s="253"/>
      <c r="R89" s="254">
        <f>R90+R104</f>
        <v>0</v>
      </c>
      <c r="S89" s="253"/>
      <c r="T89" s="255">
        <f>T90+T104</f>
        <v>0</v>
      </c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R89" s="256" t="s">
        <v>175</v>
      </c>
      <c r="AT89" s="257" t="s">
        <v>72</v>
      </c>
      <c r="AU89" s="257" t="s">
        <v>73</v>
      </c>
      <c r="AY89" s="256" t="s">
        <v>153</v>
      </c>
      <c r="BK89" s="258">
        <f>BK90+BK104</f>
        <v>0</v>
      </c>
    </row>
    <row r="90" s="13" customFormat="1" ht="22.8" customHeight="1">
      <c r="A90" s="13"/>
      <c r="B90" s="245"/>
      <c r="C90" s="246"/>
      <c r="D90" s="247" t="s">
        <v>72</v>
      </c>
      <c r="E90" s="259" t="s">
        <v>472</v>
      </c>
      <c r="F90" s="259" t="s">
        <v>473</v>
      </c>
      <c r="G90" s="246"/>
      <c r="H90" s="246"/>
      <c r="I90" s="249"/>
      <c r="J90" s="260">
        <f>BK90</f>
        <v>0</v>
      </c>
      <c r="K90" s="246"/>
      <c r="L90" s="251"/>
      <c r="M90" s="252"/>
      <c r="N90" s="253"/>
      <c r="O90" s="253"/>
      <c r="P90" s="254">
        <f>SUM(P91:P103)</f>
        <v>0</v>
      </c>
      <c r="Q90" s="253"/>
      <c r="R90" s="254">
        <f>SUM(R91:R103)</f>
        <v>0</v>
      </c>
      <c r="S90" s="253"/>
      <c r="T90" s="255">
        <f>SUM(T91:T103)</f>
        <v>0</v>
      </c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R90" s="256" t="s">
        <v>175</v>
      </c>
      <c r="AT90" s="257" t="s">
        <v>72</v>
      </c>
      <c r="AU90" s="257" t="s">
        <v>80</v>
      </c>
      <c r="AY90" s="256" t="s">
        <v>153</v>
      </c>
      <c r="BK90" s="258">
        <f>SUM(BK91:BK103)</f>
        <v>0</v>
      </c>
    </row>
    <row r="91" s="2" customFormat="1" ht="16.5" customHeight="1">
      <c r="A91" s="39"/>
      <c r="B91" s="40"/>
      <c r="C91" s="186" t="s">
        <v>80</v>
      </c>
      <c r="D91" s="186" t="s">
        <v>148</v>
      </c>
      <c r="E91" s="187" t="s">
        <v>474</v>
      </c>
      <c r="F91" s="188" t="s">
        <v>475</v>
      </c>
      <c r="G91" s="189" t="s">
        <v>476</v>
      </c>
      <c r="H91" s="190">
        <v>1</v>
      </c>
      <c r="I91" s="191"/>
      <c r="J91" s="192">
        <f>ROUND(I91*H91,2)</f>
        <v>0</v>
      </c>
      <c r="K91" s="188" t="s">
        <v>159</v>
      </c>
      <c r="L91" s="45"/>
      <c r="M91" s="193" t="s">
        <v>19</v>
      </c>
      <c r="N91" s="194" t="s">
        <v>44</v>
      </c>
      <c r="O91" s="85"/>
      <c r="P91" s="195">
        <f>O91*H91</f>
        <v>0</v>
      </c>
      <c r="Q91" s="195">
        <v>0</v>
      </c>
      <c r="R91" s="195">
        <f>Q91*H91</f>
        <v>0</v>
      </c>
      <c r="S91" s="195">
        <v>0</v>
      </c>
      <c r="T91" s="196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197" t="s">
        <v>477</v>
      </c>
      <c r="AT91" s="197" t="s">
        <v>148</v>
      </c>
      <c r="AU91" s="197" t="s">
        <v>82</v>
      </c>
      <c r="AY91" s="18" t="s">
        <v>153</v>
      </c>
      <c r="BE91" s="198">
        <f>IF(N91="základní",J91,0)</f>
        <v>0</v>
      </c>
      <c r="BF91" s="198">
        <f>IF(N91="snížená",J91,0)</f>
        <v>0</v>
      </c>
      <c r="BG91" s="198">
        <f>IF(N91="zákl. přenesená",J91,0)</f>
        <v>0</v>
      </c>
      <c r="BH91" s="198">
        <f>IF(N91="sníž. přenesená",J91,0)</f>
        <v>0</v>
      </c>
      <c r="BI91" s="198">
        <f>IF(N91="nulová",J91,0)</f>
        <v>0</v>
      </c>
      <c r="BJ91" s="18" t="s">
        <v>80</v>
      </c>
      <c r="BK91" s="198">
        <f>ROUND(I91*H91,2)</f>
        <v>0</v>
      </c>
      <c r="BL91" s="18" t="s">
        <v>477</v>
      </c>
      <c r="BM91" s="197" t="s">
        <v>478</v>
      </c>
    </row>
    <row r="92" s="2" customFormat="1">
      <c r="A92" s="39"/>
      <c r="B92" s="40"/>
      <c r="C92" s="41"/>
      <c r="D92" s="199" t="s">
        <v>155</v>
      </c>
      <c r="E92" s="41"/>
      <c r="F92" s="200" t="s">
        <v>475</v>
      </c>
      <c r="G92" s="41"/>
      <c r="H92" s="41"/>
      <c r="I92" s="201"/>
      <c r="J92" s="41"/>
      <c r="K92" s="41"/>
      <c r="L92" s="45"/>
      <c r="M92" s="202"/>
      <c r="N92" s="203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155</v>
      </c>
      <c r="AU92" s="18" t="s">
        <v>82</v>
      </c>
    </row>
    <row r="93" s="2" customFormat="1">
      <c r="A93" s="39"/>
      <c r="B93" s="40"/>
      <c r="C93" s="41"/>
      <c r="D93" s="204" t="s">
        <v>162</v>
      </c>
      <c r="E93" s="41"/>
      <c r="F93" s="205" t="s">
        <v>479</v>
      </c>
      <c r="G93" s="41"/>
      <c r="H93" s="41"/>
      <c r="I93" s="201"/>
      <c r="J93" s="41"/>
      <c r="K93" s="41"/>
      <c r="L93" s="45"/>
      <c r="M93" s="202"/>
      <c r="N93" s="203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162</v>
      </c>
      <c r="AU93" s="18" t="s">
        <v>82</v>
      </c>
    </row>
    <row r="94" s="14" customFormat="1">
      <c r="A94" s="14"/>
      <c r="B94" s="261"/>
      <c r="C94" s="262"/>
      <c r="D94" s="199" t="s">
        <v>181</v>
      </c>
      <c r="E94" s="263" t="s">
        <v>19</v>
      </c>
      <c r="F94" s="264" t="s">
        <v>480</v>
      </c>
      <c r="G94" s="262"/>
      <c r="H94" s="263" t="s">
        <v>19</v>
      </c>
      <c r="I94" s="265"/>
      <c r="J94" s="262"/>
      <c r="K94" s="262"/>
      <c r="L94" s="266"/>
      <c r="M94" s="267"/>
      <c r="N94" s="268"/>
      <c r="O94" s="268"/>
      <c r="P94" s="268"/>
      <c r="Q94" s="268"/>
      <c r="R94" s="268"/>
      <c r="S94" s="268"/>
      <c r="T94" s="269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70" t="s">
        <v>181</v>
      </c>
      <c r="AU94" s="270" t="s">
        <v>82</v>
      </c>
      <c r="AV94" s="14" t="s">
        <v>80</v>
      </c>
      <c r="AW94" s="14" t="s">
        <v>35</v>
      </c>
      <c r="AX94" s="14" t="s">
        <v>73</v>
      </c>
      <c r="AY94" s="270" t="s">
        <v>153</v>
      </c>
    </row>
    <row r="95" s="14" customFormat="1">
      <c r="A95" s="14"/>
      <c r="B95" s="261"/>
      <c r="C95" s="262"/>
      <c r="D95" s="199" t="s">
        <v>181</v>
      </c>
      <c r="E95" s="263" t="s">
        <v>19</v>
      </c>
      <c r="F95" s="264" t="s">
        <v>481</v>
      </c>
      <c r="G95" s="262"/>
      <c r="H95" s="263" t="s">
        <v>19</v>
      </c>
      <c r="I95" s="265"/>
      <c r="J95" s="262"/>
      <c r="K95" s="262"/>
      <c r="L95" s="266"/>
      <c r="M95" s="267"/>
      <c r="N95" s="268"/>
      <c r="O95" s="268"/>
      <c r="P95" s="268"/>
      <c r="Q95" s="268"/>
      <c r="R95" s="268"/>
      <c r="S95" s="268"/>
      <c r="T95" s="269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70" t="s">
        <v>181</v>
      </c>
      <c r="AU95" s="270" t="s">
        <v>82</v>
      </c>
      <c r="AV95" s="14" t="s">
        <v>80</v>
      </c>
      <c r="AW95" s="14" t="s">
        <v>35</v>
      </c>
      <c r="AX95" s="14" t="s">
        <v>73</v>
      </c>
      <c r="AY95" s="270" t="s">
        <v>153</v>
      </c>
    </row>
    <row r="96" s="14" customFormat="1">
      <c r="A96" s="14"/>
      <c r="B96" s="261"/>
      <c r="C96" s="262"/>
      <c r="D96" s="199" t="s">
        <v>181</v>
      </c>
      <c r="E96" s="263" t="s">
        <v>19</v>
      </c>
      <c r="F96" s="264" t="s">
        <v>482</v>
      </c>
      <c r="G96" s="262"/>
      <c r="H96" s="263" t="s">
        <v>19</v>
      </c>
      <c r="I96" s="265"/>
      <c r="J96" s="262"/>
      <c r="K96" s="262"/>
      <c r="L96" s="266"/>
      <c r="M96" s="267"/>
      <c r="N96" s="268"/>
      <c r="O96" s="268"/>
      <c r="P96" s="268"/>
      <c r="Q96" s="268"/>
      <c r="R96" s="268"/>
      <c r="S96" s="268"/>
      <c r="T96" s="269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70" t="s">
        <v>181</v>
      </c>
      <c r="AU96" s="270" t="s">
        <v>82</v>
      </c>
      <c r="AV96" s="14" t="s">
        <v>80</v>
      </c>
      <c r="AW96" s="14" t="s">
        <v>35</v>
      </c>
      <c r="AX96" s="14" t="s">
        <v>73</v>
      </c>
      <c r="AY96" s="270" t="s">
        <v>153</v>
      </c>
    </row>
    <row r="97" s="10" customFormat="1">
      <c r="A97" s="10"/>
      <c r="B97" s="206"/>
      <c r="C97" s="207"/>
      <c r="D97" s="199" t="s">
        <v>181</v>
      </c>
      <c r="E97" s="208" t="s">
        <v>19</v>
      </c>
      <c r="F97" s="209" t="s">
        <v>483</v>
      </c>
      <c r="G97" s="207"/>
      <c r="H97" s="210">
        <v>1</v>
      </c>
      <c r="I97" s="211"/>
      <c r="J97" s="207"/>
      <c r="K97" s="207"/>
      <c r="L97" s="212"/>
      <c r="M97" s="213"/>
      <c r="N97" s="214"/>
      <c r="O97" s="214"/>
      <c r="P97" s="214"/>
      <c r="Q97" s="214"/>
      <c r="R97" s="214"/>
      <c r="S97" s="214"/>
      <c r="T97" s="215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T97" s="216" t="s">
        <v>181</v>
      </c>
      <c r="AU97" s="216" t="s">
        <v>82</v>
      </c>
      <c r="AV97" s="10" t="s">
        <v>82</v>
      </c>
      <c r="AW97" s="10" t="s">
        <v>35</v>
      </c>
      <c r="AX97" s="10" t="s">
        <v>80</v>
      </c>
      <c r="AY97" s="216" t="s">
        <v>153</v>
      </c>
    </row>
    <row r="98" s="2" customFormat="1" ht="16.5" customHeight="1">
      <c r="A98" s="39"/>
      <c r="B98" s="40"/>
      <c r="C98" s="186" t="s">
        <v>82</v>
      </c>
      <c r="D98" s="186" t="s">
        <v>148</v>
      </c>
      <c r="E98" s="187" t="s">
        <v>484</v>
      </c>
      <c r="F98" s="188" t="s">
        <v>485</v>
      </c>
      <c r="G98" s="189" t="s">
        <v>476</v>
      </c>
      <c r="H98" s="190">
        <v>1</v>
      </c>
      <c r="I98" s="191"/>
      <c r="J98" s="192">
        <f>ROUND(I98*H98,2)</f>
        <v>0</v>
      </c>
      <c r="K98" s="188" t="s">
        <v>159</v>
      </c>
      <c r="L98" s="45"/>
      <c r="M98" s="193" t="s">
        <v>19</v>
      </c>
      <c r="N98" s="194" t="s">
        <v>44</v>
      </c>
      <c r="O98" s="85"/>
      <c r="P98" s="195">
        <f>O98*H98</f>
        <v>0</v>
      </c>
      <c r="Q98" s="195">
        <v>0</v>
      </c>
      <c r="R98" s="195">
        <f>Q98*H98</f>
        <v>0</v>
      </c>
      <c r="S98" s="195">
        <v>0</v>
      </c>
      <c r="T98" s="196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197" t="s">
        <v>477</v>
      </c>
      <c r="AT98" s="197" t="s">
        <v>148</v>
      </c>
      <c r="AU98" s="197" t="s">
        <v>82</v>
      </c>
      <c r="AY98" s="18" t="s">
        <v>153</v>
      </c>
      <c r="BE98" s="198">
        <f>IF(N98="základní",J98,0)</f>
        <v>0</v>
      </c>
      <c r="BF98" s="198">
        <f>IF(N98="snížená",J98,0)</f>
        <v>0</v>
      </c>
      <c r="BG98" s="198">
        <f>IF(N98="zákl. přenesená",J98,0)</f>
        <v>0</v>
      </c>
      <c r="BH98" s="198">
        <f>IF(N98="sníž. přenesená",J98,0)</f>
        <v>0</v>
      </c>
      <c r="BI98" s="198">
        <f>IF(N98="nulová",J98,0)</f>
        <v>0</v>
      </c>
      <c r="BJ98" s="18" t="s">
        <v>80</v>
      </c>
      <c r="BK98" s="198">
        <f>ROUND(I98*H98,2)</f>
        <v>0</v>
      </c>
      <c r="BL98" s="18" t="s">
        <v>477</v>
      </c>
      <c r="BM98" s="197" t="s">
        <v>486</v>
      </c>
    </row>
    <row r="99" s="2" customFormat="1">
      <c r="A99" s="39"/>
      <c r="B99" s="40"/>
      <c r="C99" s="41"/>
      <c r="D99" s="199" t="s">
        <v>155</v>
      </c>
      <c r="E99" s="41"/>
      <c r="F99" s="200" t="s">
        <v>485</v>
      </c>
      <c r="G99" s="41"/>
      <c r="H99" s="41"/>
      <c r="I99" s="201"/>
      <c r="J99" s="41"/>
      <c r="K99" s="41"/>
      <c r="L99" s="45"/>
      <c r="M99" s="202"/>
      <c r="N99" s="203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155</v>
      </c>
      <c r="AU99" s="18" t="s">
        <v>82</v>
      </c>
    </row>
    <row r="100" s="2" customFormat="1">
      <c r="A100" s="39"/>
      <c r="B100" s="40"/>
      <c r="C100" s="41"/>
      <c r="D100" s="204" t="s">
        <v>162</v>
      </c>
      <c r="E100" s="41"/>
      <c r="F100" s="205" t="s">
        <v>487</v>
      </c>
      <c r="G100" s="41"/>
      <c r="H100" s="41"/>
      <c r="I100" s="201"/>
      <c r="J100" s="41"/>
      <c r="K100" s="41"/>
      <c r="L100" s="45"/>
      <c r="M100" s="202"/>
      <c r="N100" s="203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162</v>
      </c>
      <c r="AU100" s="18" t="s">
        <v>82</v>
      </c>
    </row>
    <row r="101" s="2" customFormat="1" ht="16.5" customHeight="1">
      <c r="A101" s="39"/>
      <c r="B101" s="40"/>
      <c r="C101" s="186" t="s">
        <v>164</v>
      </c>
      <c r="D101" s="186" t="s">
        <v>148</v>
      </c>
      <c r="E101" s="187" t="s">
        <v>488</v>
      </c>
      <c r="F101" s="188" t="s">
        <v>489</v>
      </c>
      <c r="G101" s="189" t="s">
        <v>476</v>
      </c>
      <c r="H101" s="190">
        <v>1</v>
      </c>
      <c r="I101" s="191"/>
      <c r="J101" s="192">
        <f>ROUND(I101*H101,2)</f>
        <v>0</v>
      </c>
      <c r="K101" s="188" t="s">
        <v>19</v>
      </c>
      <c r="L101" s="45"/>
      <c r="M101" s="193" t="s">
        <v>19</v>
      </c>
      <c r="N101" s="194" t="s">
        <v>44</v>
      </c>
      <c r="O101" s="85"/>
      <c r="P101" s="195">
        <f>O101*H101</f>
        <v>0</v>
      </c>
      <c r="Q101" s="195">
        <v>0</v>
      </c>
      <c r="R101" s="195">
        <f>Q101*H101</f>
        <v>0</v>
      </c>
      <c r="S101" s="195">
        <v>0</v>
      </c>
      <c r="T101" s="196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197" t="s">
        <v>477</v>
      </c>
      <c r="AT101" s="197" t="s">
        <v>148</v>
      </c>
      <c r="AU101" s="197" t="s">
        <v>82</v>
      </c>
      <c r="AY101" s="18" t="s">
        <v>153</v>
      </c>
      <c r="BE101" s="198">
        <f>IF(N101="základní",J101,0)</f>
        <v>0</v>
      </c>
      <c r="BF101" s="198">
        <f>IF(N101="snížená",J101,0)</f>
        <v>0</v>
      </c>
      <c r="BG101" s="198">
        <f>IF(N101="zákl. přenesená",J101,0)</f>
        <v>0</v>
      </c>
      <c r="BH101" s="198">
        <f>IF(N101="sníž. přenesená",J101,0)</f>
        <v>0</v>
      </c>
      <c r="BI101" s="198">
        <f>IF(N101="nulová",J101,0)</f>
        <v>0</v>
      </c>
      <c r="BJ101" s="18" t="s">
        <v>80</v>
      </c>
      <c r="BK101" s="198">
        <f>ROUND(I101*H101,2)</f>
        <v>0</v>
      </c>
      <c r="BL101" s="18" t="s">
        <v>477</v>
      </c>
      <c r="BM101" s="197" t="s">
        <v>490</v>
      </c>
    </row>
    <row r="102" s="2" customFormat="1">
      <c r="A102" s="39"/>
      <c r="B102" s="40"/>
      <c r="C102" s="41"/>
      <c r="D102" s="199" t="s">
        <v>155</v>
      </c>
      <c r="E102" s="41"/>
      <c r="F102" s="200" t="s">
        <v>489</v>
      </c>
      <c r="G102" s="41"/>
      <c r="H102" s="41"/>
      <c r="I102" s="201"/>
      <c r="J102" s="41"/>
      <c r="K102" s="41"/>
      <c r="L102" s="45"/>
      <c r="M102" s="202"/>
      <c r="N102" s="203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155</v>
      </c>
      <c r="AU102" s="18" t="s">
        <v>82</v>
      </c>
    </row>
    <row r="103" s="10" customFormat="1">
      <c r="A103" s="10"/>
      <c r="B103" s="206"/>
      <c r="C103" s="207"/>
      <c r="D103" s="199" t="s">
        <v>181</v>
      </c>
      <c r="E103" s="208" t="s">
        <v>19</v>
      </c>
      <c r="F103" s="209" t="s">
        <v>491</v>
      </c>
      <c r="G103" s="207"/>
      <c r="H103" s="210">
        <v>1</v>
      </c>
      <c r="I103" s="211"/>
      <c r="J103" s="207"/>
      <c r="K103" s="207"/>
      <c r="L103" s="212"/>
      <c r="M103" s="213"/>
      <c r="N103" s="214"/>
      <c r="O103" s="214"/>
      <c r="P103" s="214"/>
      <c r="Q103" s="214"/>
      <c r="R103" s="214"/>
      <c r="S103" s="214"/>
      <c r="T103" s="215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T103" s="216" t="s">
        <v>181</v>
      </c>
      <c r="AU103" s="216" t="s">
        <v>82</v>
      </c>
      <c r="AV103" s="10" t="s">
        <v>82</v>
      </c>
      <c r="AW103" s="10" t="s">
        <v>35</v>
      </c>
      <c r="AX103" s="10" t="s">
        <v>80</v>
      </c>
      <c r="AY103" s="216" t="s">
        <v>153</v>
      </c>
    </row>
    <row r="104" s="13" customFormat="1" ht="22.8" customHeight="1">
      <c r="A104" s="13"/>
      <c r="B104" s="245"/>
      <c r="C104" s="246"/>
      <c r="D104" s="247" t="s">
        <v>72</v>
      </c>
      <c r="E104" s="259" t="s">
        <v>492</v>
      </c>
      <c r="F104" s="259" t="s">
        <v>493</v>
      </c>
      <c r="G104" s="246"/>
      <c r="H104" s="246"/>
      <c r="I104" s="249"/>
      <c r="J104" s="260">
        <f>BK104</f>
        <v>0</v>
      </c>
      <c r="K104" s="246"/>
      <c r="L104" s="251"/>
      <c r="M104" s="252"/>
      <c r="N104" s="253"/>
      <c r="O104" s="253"/>
      <c r="P104" s="254">
        <f>SUM(P105:P108)</f>
        <v>0</v>
      </c>
      <c r="Q104" s="253"/>
      <c r="R104" s="254">
        <f>SUM(R105:R108)</f>
        <v>0</v>
      </c>
      <c r="S104" s="253"/>
      <c r="T104" s="255">
        <f>SUM(T105:T108)</f>
        <v>0</v>
      </c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R104" s="256" t="s">
        <v>175</v>
      </c>
      <c r="AT104" s="257" t="s">
        <v>72</v>
      </c>
      <c r="AU104" s="257" t="s">
        <v>80</v>
      </c>
      <c r="AY104" s="256" t="s">
        <v>153</v>
      </c>
      <c r="BK104" s="258">
        <f>SUM(BK105:BK108)</f>
        <v>0</v>
      </c>
    </row>
    <row r="105" s="2" customFormat="1" ht="16.5" customHeight="1">
      <c r="A105" s="39"/>
      <c r="B105" s="40"/>
      <c r="C105" s="186" t="s">
        <v>152</v>
      </c>
      <c r="D105" s="186" t="s">
        <v>148</v>
      </c>
      <c r="E105" s="187" t="s">
        <v>494</v>
      </c>
      <c r="F105" s="188" t="s">
        <v>495</v>
      </c>
      <c r="G105" s="189" t="s">
        <v>476</v>
      </c>
      <c r="H105" s="190">
        <v>1</v>
      </c>
      <c r="I105" s="191"/>
      <c r="J105" s="192">
        <f>ROUND(I105*H105,2)</f>
        <v>0</v>
      </c>
      <c r="K105" s="188" t="s">
        <v>159</v>
      </c>
      <c r="L105" s="45"/>
      <c r="M105" s="193" t="s">
        <v>19</v>
      </c>
      <c r="N105" s="194" t="s">
        <v>44</v>
      </c>
      <c r="O105" s="85"/>
      <c r="P105" s="195">
        <f>O105*H105</f>
        <v>0</v>
      </c>
      <c r="Q105" s="195">
        <v>0</v>
      </c>
      <c r="R105" s="195">
        <f>Q105*H105</f>
        <v>0</v>
      </c>
      <c r="S105" s="195">
        <v>0</v>
      </c>
      <c r="T105" s="196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197" t="s">
        <v>477</v>
      </c>
      <c r="AT105" s="197" t="s">
        <v>148</v>
      </c>
      <c r="AU105" s="197" t="s">
        <v>82</v>
      </c>
      <c r="AY105" s="18" t="s">
        <v>153</v>
      </c>
      <c r="BE105" s="198">
        <f>IF(N105="základní",J105,0)</f>
        <v>0</v>
      </c>
      <c r="BF105" s="198">
        <f>IF(N105="snížená",J105,0)</f>
        <v>0</v>
      </c>
      <c r="BG105" s="198">
        <f>IF(N105="zákl. přenesená",J105,0)</f>
        <v>0</v>
      </c>
      <c r="BH105" s="198">
        <f>IF(N105="sníž. přenesená",J105,0)</f>
        <v>0</v>
      </c>
      <c r="BI105" s="198">
        <f>IF(N105="nulová",J105,0)</f>
        <v>0</v>
      </c>
      <c r="BJ105" s="18" t="s">
        <v>80</v>
      </c>
      <c r="BK105" s="198">
        <f>ROUND(I105*H105,2)</f>
        <v>0</v>
      </c>
      <c r="BL105" s="18" t="s">
        <v>477</v>
      </c>
      <c r="BM105" s="197" t="s">
        <v>496</v>
      </c>
    </row>
    <row r="106" s="2" customFormat="1">
      <c r="A106" s="39"/>
      <c r="B106" s="40"/>
      <c r="C106" s="41"/>
      <c r="D106" s="199" t="s">
        <v>155</v>
      </c>
      <c r="E106" s="41"/>
      <c r="F106" s="200" t="s">
        <v>495</v>
      </c>
      <c r="G106" s="41"/>
      <c r="H106" s="41"/>
      <c r="I106" s="201"/>
      <c r="J106" s="41"/>
      <c r="K106" s="41"/>
      <c r="L106" s="45"/>
      <c r="M106" s="202"/>
      <c r="N106" s="203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155</v>
      </c>
      <c r="AU106" s="18" t="s">
        <v>82</v>
      </c>
    </row>
    <row r="107" s="2" customFormat="1">
      <c r="A107" s="39"/>
      <c r="B107" s="40"/>
      <c r="C107" s="41"/>
      <c r="D107" s="204" t="s">
        <v>162</v>
      </c>
      <c r="E107" s="41"/>
      <c r="F107" s="205" t="s">
        <v>497</v>
      </c>
      <c r="G107" s="41"/>
      <c r="H107" s="41"/>
      <c r="I107" s="201"/>
      <c r="J107" s="41"/>
      <c r="K107" s="41"/>
      <c r="L107" s="45"/>
      <c r="M107" s="202"/>
      <c r="N107" s="203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162</v>
      </c>
      <c r="AU107" s="18" t="s">
        <v>82</v>
      </c>
    </row>
    <row r="108" s="10" customFormat="1">
      <c r="A108" s="10"/>
      <c r="B108" s="206"/>
      <c r="C108" s="207"/>
      <c r="D108" s="199" t="s">
        <v>181</v>
      </c>
      <c r="E108" s="208" t="s">
        <v>19</v>
      </c>
      <c r="F108" s="209" t="s">
        <v>498</v>
      </c>
      <c r="G108" s="207"/>
      <c r="H108" s="210">
        <v>1</v>
      </c>
      <c r="I108" s="211"/>
      <c r="J108" s="207"/>
      <c r="K108" s="207"/>
      <c r="L108" s="212"/>
      <c r="M108" s="231"/>
      <c r="N108" s="232"/>
      <c r="O108" s="232"/>
      <c r="P108" s="232"/>
      <c r="Q108" s="232"/>
      <c r="R108" s="232"/>
      <c r="S108" s="232"/>
      <c r="T108" s="233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T108" s="216" t="s">
        <v>181</v>
      </c>
      <c r="AU108" s="216" t="s">
        <v>82</v>
      </c>
      <c r="AV108" s="10" t="s">
        <v>82</v>
      </c>
      <c r="AW108" s="10" t="s">
        <v>35</v>
      </c>
      <c r="AX108" s="10" t="s">
        <v>80</v>
      </c>
      <c r="AY108" s="216" t="s">
        <v>153</v>
      </c>
    </row>
    <row r="109" s="2" customFormat="1" ht="6.96" customHeight="1">
      <c r="A109" s="39"/>
      <c r="B109" s="60"/>
      <c r="C109" s="61"/>
      <c r="D109" s="61"/>
      <c r="E109" s="61"/>
      <c r="F109" s="61"/>
      <c r="G109" s="61"/>
      <c r="H109" s="61"/>
      <c r="I109" s="61"/>
      <c r="J109" s="61"/>
      <c r="K109" s="61"/>
      <c r="L109" s="45"/>
      <c r="M109" s="39"/>
      <c r="O109" s="39"/>
      <c r="P109" s="39"/>
      <c r="Q109" s="39"/>
      <c r="R109" s="39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</sheetData>
  <sheetProtection sheet="1" autoFilter="0" formatColumns="0" formatRows="0" objects="1" scenarios="1" spinCount="100000" saltValue="BknT8rqhpTcDrkOOgXWs5y07siiPuVIwqw/yoTmr1IUGcbImBhipzBM7ZqqNi1SJLnNf6UJo0NZ9omzPxKl7MA==" hashValue="JU3k8sD5cSz72H5aHrgmRyuaIRgcGcuC4icpYXUyirTSm4w1z81ggA6gv2Rv65b2bSVeBTrE5C11TJnA/MuQVA==" algorithmName="SHA-512" password="CC35"/>
  <autoFilter ref="C87:K10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hyperlinks>
    <hyperlink ref="F93" r:id="rId1" display="https://podminky.urs.cz/item/CS_URS_2022_01/011002000"/>
    <hyperlink ref="F100" r:id="rId2" display="https://podminky.urs.cz/item/CS_URS_2022_01/011303000"/>
    <hyperlink ref="F107" r:id="rId3" display="https://podminky.urs.cz/item/CS_URS_2022_01/091504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100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82</v>
      </c>
    </row>
    <row r="4" s="1" customFormat="1" ht="24.96" customHeight="1">
      <c r="B4" s="21"/>
      <c r="D4" s="141" t="s">
        <v>128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26.25" customHeight="1">
      <c r="B7" s="21"/>
      <c r="E7" s="144" t="str">
        <f>'Rekapitulace stavby'!K6</f>
        <v>Větrolamy TEO 2 a TEO 3, LBK 4b a IP 26, 27, 28 a 33 v k.ú. Vítonice u Znojma</v>
      </c>
      <c r="F7" s="143"/>
      <c r="G7" s="143"/>
      <c r="H7" s="143"/>
      <c r="L7" s="21"/>
    </row>
    <row r="8" s="2" customFormat="1" ht="12" customHeight="1">
      <c r="A8" s="39"/>
      <c r="B8" s="45"/>
      <c r="C8" s="39"/>
      <c r="D8" s="143" t="s">
        <v>129</v>
      </c>
      <c r="E8" s="39"/>
      <c r="F8" s="39"/>
      <c r="G8" s="39"/>
      <c r="H8" s="39"/>
      <c r="I8" s="39"/>
      <c r="J8" s="39"/>
      <c r="K8" s="39"/>
      <c r="L8" s="14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499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34" t="s">
        <v>19</v>
      </c>
      <c r="G11" s="39"/>
      <c r="H11" s="39"/>
      <c r="I11" s="143" t="s">
        <v>20</v>
      </c>
      <c r="J11" s="134" t="s">
        <v>19</v>
      </c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21</v>
      </c>
      <c r="E12" s="39"/>
      <c r="F12" s="134" t="s">
        <v>22</v>
      </c>
      <c r="G12" s="39"/>
      <c r="H12" s="39"/>
      <c r="I12" s="143" t="s">
        <v>23</v>
      </c>
      <c r="J12" s="147" t="str">
        <f>'Rekapitulace stavby'!AN8</f>
        <v>22. 4. 2022</v>
      </c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25</v>
      </c>
      <c r="E14" s="39"/>
      <c r="F14" s="39"/>
      <c r="G14" s="39"/>
      <c r="H14" s="39"/>
      <c r="I14" s="143" t="s">
        <v>26</v>
      </c>
      <c r="J14" s="134" t="s">
        <v>27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4" t="s">
        <v>28</v>
      </c>
      <c r="F15" s="39"/>
      <c r="G15" s="39"/>
      <c r="H15" s="39"/>
      <c r="I15" s="143" t="s">
        <v>29</v>
      </c>
      <c r="J15" s="134" t="s">
        <v>19</v>
      </c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30</v>
      </c>
      <c r="E17" s="39"/>
      <c r="F17" s="39"/>
      <c r="G17" s="39"/>
      <c r="H17" s="39"/>
      <c r="I17" s="143" t="s">
        <v>26</v>
      </c>
      <c r="J17" s="34" t="str">
        <f>'Rekapitulace stavby'!AN13</f>
        <v>Vyplň údaj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4"/>
      <c r="G18" s="134"/>
      <c r="H18" s="134"/>
      <c r="I18" s="143" t="s">
        <v>29</v>
      </c>
      <c r="J18" s="34" t="str">
        <f>'Rekapitulace stavby'!AN14</f>
        <v>Vyplň údaj</v>
      </c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32</v>
      </c>
      <c r="E20" s="39"/>
      <c r="F20" s="39"/>
      <c r="G20" s="39"/>
      <c r="H20" s="39"/>
      <c r="I20" s="143" t="s">
        <v>26</v>
      </c>
      <c r="J20" s="134" t="s">
        <v>33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4" t="s">
        <v>34</v>
      </c>
      <c r="F21" s="39"/>
      <c r="G21" s="39"/>
      <c r="H21" s="39"/>
      <c r="I21" s="143" t="s">
        <v>29</v>
      </c>
      <c r="J21" s="134" t="s">
        <v>19</v>
      </c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36</v>
      </c>
      <c r="E23" s="39"/>
      <c r="F23" s="39"/>
      <c r="G23" s="39"/>
      <c r="H23" s="39"/>
      <c r="I23" s="143" t="s">
        <v>26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4" t="s">
        <v>34</v>
      </c>
      <c r="F24" s="39"/>
      <c r="G24" s="39"/>
      <c r="H24" s="39"/>
      <c r="I24" s="143" t="s">
        <v>29</v>
      </c>
      <c r="J24" s="134" t="s">
        <v>19</v>
      </c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37</v>
      </c>
      <c r="E26" s="39"/>
      <c r="F26" s="39"/>
      <c r="G26" s="39"/>
      <c r="H26" s="39"/>
      <c r="I26" s="39"/>
      <c r="J26" s="39"/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8"/>
      <c r="B27" s="149"/>
      <c r="C27" s="148"/>
      <c r="D27" s="148"/>
      <c r="E27" s="150" t="s">
        <v>19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14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39</v>
      </c>
      <c r="E30" s="39"/>
      <c r="F30" s="39"/>
      <c r="G30" s="39"/>
      <c r="H30" s="39"/>
      <c r="I30" s="39"/>
      <c r="J30" s="154">
        <f>ROUND(J79, 2)</f>
        <v>0</v>
      </c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41</v>
      </c>
      <c r="G32" s="39"/>
      <c r="H32" s="39"/>
      <c r="I32" s="155" t="s">
        <v>40</v>
      </c>
      <c r="J32" s="155" t="s">
        <v>42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6" t="s">
        <v>43</v>
      </c>
      <c r="E33" s="143" t="s">
        <v>44</v>
      </c>
      <c r="F33" s="157">
        <f>ROUND((SUM(BE79:BE215)),  2)</f>
        <v>0</v>
      </c>
      <c r="G33" s="39"/>
      <c r="H33" s="39"/>
      <c r="I33" s="158">
        <v>0.20999999999999999</v>
      </c>
      <c r="J33" s="157">
        <f>ROUND(((SUM(BE79:BE215))*I33),  2)</f>
        <v>0</v>
      </c>
      <c r="K33" s="39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45</v>
      </c>
      <c r="F34" s="157">
        <f>ROUND((SUM(BF79:BF215)),  2)</f>
        <v>0</v>
      </c>
      <c r="G34" s="39"/>
      <c r="H34" s="39"/>
      <c r="I34" s="158">
        <v>0.14999999999999999</v>
      </c>
      <c r="J34" s="157">
        <f>ROUND(((SUM(BF79:BF215))*I34),  2)</f>
        <v>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46</v>
      </c>
      <c r="F35" s="157">
        <f>ROUND((SUM(BG79:BG215)),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47</v>
      </c>
      <c r="F36" s="157">
        <f>ROUND((SUM(BH79:BH215)),  2)</f>
        <v>0</v>
      </c>
      <c r="G36" s="39"/>
      <c r="H36" s="39"/>
      <c r="I36" s="158">
        <v>0.14999999999999999</v>
      </c>
      <c r="J36" s="157">
        <f>0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48</v>
      </c>
      <c r="F37" s="157">
        <f>ROUND((SUM(BI79:BI215)),  2)</f>
        <v>0</v>
      </c>
      <c r="G37" s="39"/>
      <c r="H37" s="39"/>
      <c r="I37" s="158">
        <v>0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9"/>
      <c r="D39" s="160" t="s">
        <v>49</v>
      </c>
      <c r="E39" s="161"/>
      <c r="F39" s="161"/>
      <c r="G39" s="162" t="s">
        <v>50</v>
      </c>
      <c r="H39" s="163" t="s">
        <v>51</v>
      </c>
      <c r="I39" s="161"/>
      <c r="J39" s="164">
        <f>SUM(J30:J37)</f>
        <v>0</v>
      </c>
      <c r="K39" s="165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6"/>
      <c r="C40" s="167"/>
      <c r="D40" s="167"/>
      <c r="E40" s="167"/>
      <c r="F40" s="167"/>
      <c r="G40" s="167"/>
      <c r="H40" s="167"/>
      <c r="I40" s="167"/>
      <c r="J40" s="167"/>
      <c r="K40" s="167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131</v>
      </c>
      <c r="D45" s="41"/>
      <c r="E45" s="41"/>
      <c r="F45" s="41"/>
      <c r="G45" s="41"/>
      <c r="H45" s="41"/>
      <c r="I45" s="41"/>
      <c r="J45" s="41"/>
      <c r="K45" s="41"/>
      <c r="L45" s="14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26.25" customHeight="1">
      <c r="A48" s="39"/>
      <c r="B48" s="40"/>
      <c r="C48" s="41"/>
      <c r="D48" s="41"/>
      <c r="E48" s="170" t="str">
        <f>E7</f>
        <v>Větrolamy TEO 2 a TEO 3, LBK 4b a IP 26, 27, 28 a 33 v k.ú. Vítonice u Znojma</v>
      </c>
      <c r="F48" s="33"/>
      <c r="G48" s="33"/>
      <c r="H48" s="33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129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SO-02 - Větrolam TEO-2</v>
      </c>
      <c r="F50" s="41"/>
      <c r="G50" s="41"/>
      <c r="H50" s="41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4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Vítonice u Znojma</v>
      </c>
      <c r="G52" s="41"/>
      <c r="H52" s="41"/>
      <c r="I52" s="33" t="s">
        <v>23</v>
      </c>
      <c r="J52" s="73" t="str">
        <f>IF(J12="","",J12)</f>
        <v>22. 4. 2022</v>
      </c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ČR-Státní pozemkový úřad</v>
      </c>
      <c r="G54" s="41"/>
      <c r="H54" s="41"/>
      <c r="I54" s="33" t="s">
        <v>32</v>
      </c>
      <c r="J54" s="37" t="str">
        <f>E21</f>
        <v>AGROPROJEKT PSO s.r.o.</v>
      </c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5.6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36</v>
      </c>
      <c r="J55" s="37" t="str">
        <f>E24</f>
        <v>AGROPROJEKT PSO s.r.o.</v>
      </c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1" t="s">
        <v>132</v>
      </c>
      <c r="D57" s="172"/>
      <c r="E57" s="172"/>
      <c r="F57" s="172"/>
      <c r="G57" s="172"/>
      <c r="H57" s="172"/>
      <c r="I57" s="172"/>
      <c r="J57" s="173" t="s">
        <v>133</v>
      </c>
      <c r="K57" s="172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4" t="s">
        <v>71</v>
      </c>
      <c r="D59" s="41"/>
      <c r="E59" s="41"/>
      <c r="F59" s="41"/>
      <c r="G59" s="41"/>
      <c r="H59" s="41"/>
      <c r="I59" s="41"/>
      <c r="J59" s="103">
        <f>J79</f>
        <v>0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134</v>
      </c>
    </row>
    <row r="60" s="2" customFormat="1" ht="21.84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6.96" customHeight="1">
      <c r="A61" s="39"/>
      <c r="B61" s="60"/>
      <c r="C61" s="61"/>
      <c r="D61" s="61"/>
      <c r="E61" s="61"/>
      <c r="F61" s="61"/>
      <c r="G61" s="61"/>
      <c r="H61" s="61"/>
      <c r="I61" s="61"/>
      <c r="J61" s="61"/>
      <c r="K61" s="61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5" s="2" customFormat="1" ht="6.96" customHeight="1">
      <c r="A65" s="39"/>
      <c r="B65" s="62"/>
      <c r="C65" s="63"/>
      <c r="D65" s="63"/>
      <c r="E65" s="63"/>
      <c r="F65" s="63"/>
      <c r="G65" s="63"/>
      <c r="H65" s="63"/>
      <c r="I65" s="63"/>
      <c r="J65" s="63"/>
      <c r="K65" s="63"/>
      <c r="L65" s="14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24.96" customHeight="1">
      <c r="A66" s="39"/>
      <c r="B66" s="40"/>
      <c r="C66" s="24" t="s">
        <v>135</v>
      </c>
      <c r="D66" s="41"/>
      <c r="E66" s="41"/>
      <c r="F66" s="41"/>
      <c r="G66" s="41"/>
      <c r="H66" s="41"/>
      <c r="I66" s="41"/>
      <c r="J66" s="41"/>
      <c r="K66" s="41"/>
      <c r="L66" s="14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4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12" customHeight="1">
      <c r="A68" s="39"/>
      <c r="B68" s="40"/>
      <c r="C68" s="33" t="s">
        <v>16</v>
      </c>
      <c r="D68" s="41"/>
      <c r="E68" s="41"/>
      <c r="F68" s="41"/>
      <c r="G68" s="41"/>
      <c r="H68" s="41"/>
      <c r="I68" s="41"/>
      <c r="J68" s="41"/>
      <c r="K68" s="4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26.25" customHeight="1">
      <c r="A69" s="39"/>
      <c r="B69" s="40"/>
      <c r="C69" s="41"/>
      <c r="D69" s="41"/>
      <c r="E69" s="170" t="str">
        <f>E7</f>
        <v>Větrolamy TEO 2 a TEO 3, LBK 4b a IP 26, 27, 28 a 33 v k.ú. Vítonice u Znojma</v>
      </c>
      <c r="F69" s="33"/>
      <c r="G69" s="33"/>
      <c r="H69" s="33"/>
      <c r="I69" s="41"/>
      <c r="J69" s="41"/>
      <c r="K69" s="41"/>
      <c r="L69" s="14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129</v>
      </c>
      <c r="D70" s="41"/>
      <c r="E70" s="41"/>
      <c r="F70" s="41"/>
      <c r="G70" s="41"/>
      <c r="H70" s="41"/>
      <c r="I70" s="41"/>
      <c r="J70" s="41"/>
      <c r="K70" s="41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70" t="str">
        <f>E9</f>
        <v>SO-02 - Větrolam TEO-2</v>
      </c>
      <c r="F71" s="41"/>
      <c r="G71" s="41"/>
      <c r="H71" s="41"/>
      <c r="I71" s="41"/>
      <c r="J71" s="41"/>
      <c r="K71" s="4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21</v>
      </c>
      <c r="D73" s="41"/>
      <c r="E73" s="41"/>
      <c r="F73" s="28" t="str">
        <f>F12</f>
        <v>Vítonice u Znojma</v>
      </c>
      <c r="G73" s="41"/>
      <c r="H73" s="41"/>
      <c r="I73" s="33" t="s">
        <v>23</v>
      </c>
      <c r="J73" s="73" t="str">
        <f>IF(J12="","",J12)</f>
        <v>22. 4. 2022</v>
      </c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5.65" customHeight="1">
      <c r="A75" s="39"/>
      <c r="B75" s="40"/>
      <c r="C75" s="33" t="s">
        <v>25</v>
      </c>
      <c r="D75" s="41"/>
      <c r="E75" s="41"/>
      <c r="F75" s="28" t="str">
        <f>E15</f>
        <v>ČR-Státní pozemkový úřad</v>
      </c>
      <c r="G75" s="41"/>
      <c r="H75" s="41"/>
      <c r="I75" s="33" t="s">
        <v>32</v>
      </c>
      <c r="J75" s="37" t="str">
        <f>E21</f>
        <v>AGROPROJEKT PSO s.r.o.</v>
      </c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5.65" customHeight="1">
      <c r="A76" s="39"/>
      <c r="B76" s="40"/>
      <c r="C76" s="33" t="s">
        <v>30</v>
      </c>
      <c r="D76" s="41"/>
      <c r="E76" s="41"/>
      <c r="F76" s="28" t="str">
        <f>IF(E18="","",E18)</f>
        <v>Vyplň údaj</v>
      </c>
      <c r="G76" s="41"/>
      <c r="H76" s="41"/>
      <c r="I76" s="33" t="s">
        <v>36</v>
      </c>
      <c r="J76" s="37" t="str">
        <f>E24</f>
        <v>AGROPROJEKT PSO s.r.o.</v>
      </c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0.32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9" customFormat="1" ht="29.28" customHeight="1">
      <c r="A78" s="175"/>
      <c r="B78" s="176"/>
      <c r="C78" s="177" t="s">
        <v>136</v>
      </c>
      <c r="D78" s="178" t="s">
        <v>58</v>
      </c>
      <c r="E78" s="178" t="s">
        <v>54</v>
      </c>
      <c r="F78" s="178" t="s">
        <v>55</v>
      </c>
      <c r="G78" s="178" t="s">
        <v>137</v>
      </c>
      <c r="H78" s="178" t="s">
        <v>138</v>
      </c>
      <c r="I78" s="178" t="s">
        <v>139</v>
      </c>
      <c r="J78" s="178" t="s">
        <v>133</v>
      </c>
      <c r="K78" s="179" t="s">
        <v>140</v>
      </c>
      <c r="L78" s="180"/>
      <c r="M78" s="93" t="s">
        <v>19</v>
      </c>
      <c r="N78" s="94" t="s">
        <v>43</v>
      </c>
      <c r="O78" s="94" t="s">
        <v>141</v>
      </c>
      <c r="P78" s="94" t="s">
        <v>142</v>
      </c>
      <c r="Q78" s="94" t="s">
        <v>143</v>
      </c>
      <c r="R78" s="94" t="s">
        <v>144</v>
      </c>
      <c r="S78" s="94" t="s">
        <v>145</v>
      </c>
      <c r="T78" s="95" t="s">
        <v>146</v>
      </c>
      <c r="U78" s="175"/>
      <c r="V78" s="175"/>
      <c r="W78" s="175"/>
      <c r="X78" s="175"/>
      <c r="Y78" s="175"/>
      <c r="Z78" s="175"/>
      <c r="AA78" s="175"/>
      <c r="AB78" s="175"/>
      <c r="AC78" s="175"/>
      <c r="AD78" s="175"/>
      <c r="AE78" s="175"/>
    </row>
    <row r="79" s="2" customFormat="1" ht="22.8" customHeight="1">
      <c r="A79" s="39"/>
      <c r="B79" s="40"/>
      <c r="C79" s="100" t="s">
        <v>147</v>
      </c>
      <c r="D79" s="41"/>
      <c r="E79" s="41"/>
      <c r="F79" s="41"/>
      <c r="G79" s="41"/>
      <c r="H79" s="41"/>
      <c r="I79" s="41"/>
      <c r="J79" s="181">
        <f>BK79</f>
        <v>0</v>
      </c>
      <c r="K79" s="41"/>
      <c r="L79" s="45"/>
      <c r="M79" s="96"/>
      <c r="N79" s="182"/>
      <c r="O79" s="97"/>
      <c r="P79" s="183">
        <f>SUM(P80:P215)</f>
        <v>0</v>
      </c>
      <c r="Q79" s="97"/>
      <c r="R79" s="183">
        <f>SUM(R80:R215)</f>
        <v>244.58737000000005</v>
      </c>
      <c r="S79" s="97"/>
      <c r="T79" s="184">
        <f>SUM(T80:T215)</f>
        <v>0</v>
      </c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  <c r="AT79" s="18" t="s">
        <v>72</v>
      </c>
      <c r="AU79" s="18" t="s">
        <v>134</v>
      </c>
      <c r="BK79" s="185">
        <f>SUM(BK80:BK215)</f>
        <v>0</v>
      </c>
    </row>
    <row r="80" s="2" customFormat="1" ht="33" customHeight="1">
      <c r="A80" s="39"/>
      <c r="B80" s="40"/>
      <c r="C80" s="186" t="s">
        <v>80</v>
      </c>
      <c r="D80" s="186" t="s">
        <v>148</v>
      </c>
      <c r="E80" s="187" t="s">
        <v>149</v>
      </c>
      <c r="F80" s="188" t="s">
        <v>150</v>
      </c>
      <c r="G80" s="189" t="s">
        <v>151</v>
      </c>
      <c r="H80" s="190">
        <v>12361</v>
      </c>
      <c r="I80" s="191"/>
      <c r="J80" s="192">
        <f>ROUND(I80*H80,2)</f>
        <v>0</v>
      </c>
      <c r="K80" s="188" t="s">
        <v>19</v>
      </c>
      <c r="L80" s="45"/>
      <c r="M80" s="193" t="s">
        <v>19</v>
      </c>
      <c r="N80" s="194" t="s">
        <v>44</v>
      </c>
      <c r="O80" s="85"/>
      <c r="P80" s="195">
        <f>O80*H80</f>
        <v>0</v>
      </c>
      <c r="Q80" s="195">
        <v>0</v>
      </c>
      <c r="R80" s="195">
        <f>Q80*H80</f>
        <v>0</v>
      </c>
      <c r="S80" s="195">
        <v>0</v>
      </c>
      <c r="T80" s="196">
        <f>S80*H80</f>
        <v>0</v>
      </c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R80" s="197" t="s">
        <v>152</v>
      </c>
      <c r="AT80" s="197" t="s">
        <v>148</v>
      </c>
      <c r="AU80" s="197" t="s">
        <v>73</v>
      </c>
      <c r="AY80" s="18" t="s">
        <v>153</v>
      </c>
      <c r="BE80" s="198">
        <f>IF(N80="základní",J80,0)</f>
        <v>0</v>
      </c>
      <c r="BF80" s="198">
        <f>IF(N80="snížená",J80,0)</f>
        <v>0</v>
      </c>
      <c r="BG80" s="198">
        <f>IF(N80="zákl. přenesená",J80,0)</f>
        <v>0</v>
      </c>
      <c r="BH80" s="198">
        <f>IF(N80="sníž. přenesená",J80,0)</f>
        <v>0</v>
      </c>
      <c r="BI80" s="198">
        <f>IF(N80="nulová",J80,0)</f>
        <v>0</v>
      </c>
      <c r="BJ80" s="18" t="s">
        <v>80</v>
      </c>
      <c r="BK80" s="198">
        <f>ROUND(I80*H80,2)</f>
        <v>0</v>
      </c>
      <c r="BL80" s="18" t="s">
        <v>152</v>
      </c>
      <c r="BM80" s="197" t="s">
        <v>500</v>
      </c>
    </row>
    <row r="81" s="2" customFormat="1">
      <c r="A81" s="39"/>
      <c r="B81" s="40"/>
      <c r="C81" s="41"/>
      <c r="D81" s="199" t="s">
        <v>155</v>
      </c>
      <c r="E81" s="41"/>
      <c r="F81" s="200" t="s">
        <v>156</v>
      </c>
      <c r="G81" s="41"/>
      <c r="H81" s="41"/>
      <c r="I81" s="201"/>
      <c r="J81" s="41"/>
      <c r="K81" s="41"/>
      <c r="L81" s="45"/>
      <c r="M81" s="202"/>
      <c r="N81" s="203"/>
      <c r="O81" s="85"/>
      <c r="P81" s="85"/>
      <c r="Q81" s="85"/>
      <c r="R81" s="85"/>
      <c r="S81" s="85"/>
      <c r="T81" s="86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155</v>
      </c>
      <c r="AU81" s="18" t="s">
        <v>73</v>
      </c>
    </row>
    <row r="82" s="2" customFormat="1" ht="24.15" customHeight="1">
      <c r="A82" s="39"/>
      <c r="B82" s="40"/>
      <c r="C82" s="186" t="s">
        <v>82</v>
      </c>
      <c r="D82" s="186" t="s">
        <v>148</v>
      </c>
      <c r="E82" s="187" t="s">
        <v>157</v>
      </c>
      <c r="F82" s="188" t="s">
        <v>158</v>
      </c>
      <c r="G82" s="189" t="s">
        <v>151</v>
      </c>
      <c r="H82" s="190">
        <v>12361</v>
      </c>
      <c r="I82" s="191"/>
      <c r="J82" s="192">
        <f>ROUND(I82*H82,2)</f>
        <v>0</v>
      </c>
      <c r="K82" s="188" t="s">
        <v>159</v>
      </c>
      <c r="L82" s="45"/>
      <c r="M82" s="193" t="s">
        <v>19</v>
      </c>
      <c r="N82" s="194" t="s">
        <v>44</v>
      </c>
      <c r="O82" s="85"/>
      <c r="P82" s="195">
        <f>O82*H82</f>
        <v>0</v>
      </c>
      <c r="Q82" s="195">
        <v>0</v>
      </c>
      <c r="R82" s="195">
        <f>Q82*H82</f>
        <v>0</v>
      </c>
      <c r="S82" s="195">
        <v>0</v>
      </c>
      <c r="T82" s="196">
        <f>S82*H82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R82" s="197" t="s">
        <v>152</v>
      </c>
      <c r="AT82" s="197" t="s">
        <v>148</v>
      </c>
      <c r="AU82" s="197" t="s">
        <v>73</v>
      </c>
      <c r="AY82" s="18" t="s">
        <v>153</v>
      </c>
      <c r="BE82" s="198">
        <f>IF(N82="základní",J82,0)</f>
        <v>0</v>
      </c>
      <c r="BF82" s="198">
        <f>IF(N82="snížená",J82,0)</f>
        <v>0</v>
      </c>
      <c r="BG82" s="198">
        <f>IF(N82="zákl. přenesená",J82,0)</f>
        <v>0</v>
      </c>
      <c r="BH82" s="198">
        <f>IF(N82="sníž. přenesená",J82,0)</f>
        <v>0</v>
      </c>
      <c r="BI82" s="198">
        <f>IF(N82="nulová",J82,0)</f>
        <v>0</v>
      </c>
      <c r="BJ82" s="18" t="s">
        <v>80</v>
      </c>
      <c r="BK82" s="198">
        <f>ROUND(I82*H82,2)</f>
        <v>0</v>
      </c>
      <c r="BL82" s="18" t="s">
        <v>152</v>
      </c>
      <c r="BM82" s="197" t="s">
        <v>501</v>
      </c>
    </row>
    <row r="83" s="2" customFormat="1">
      <c r="A83" s="39"/>
      <c r="B83" s="40"/>
      <c r="C83" s="41"/>
      <c r="D83" s="199" t="s">
        <v>155</v>
      </c>
      <c r="E83" s="41"/>
      <c r="F83" s="200" t="s">
        <v>161</v>
      </c>
      <c r="G83" s="41"/>
      <c r="H83" s="41"/>
      <c r="I83" s="201"/>
      <c r="J83" s="41"/>
      <c r="K83" s="41"/>
      <c r="L83" s="45"/>
      <c r="M83" s="202"/>
      <c r="N83" s="203"/>
      <c r="O83" s="85"/>
      <c r="P83" s="85"/>
      <c r="Q83" s="85"/>
      <c r="R83" s="85"/>
      <c r="S83" s="85"/>
      <c r="T83" s="86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155</v>
      </c>
      <c r="AU83" s="18" t="s">
        <v>73</v>
      </c>
    </row>
    <row r="84" s="2" customFormat="1">
      <c r="A84" s="39"/>
      <c r="B84" s="40"/>
      <c r="C84" s="41"/>
      <c r="D84" s="204" t="s">
        <v>162</v>
      </c>
      <c r="E84" s="41"/>
      <c r="F84" s="205" t="s">
        <v>163</v>
      </c>
      <c r="G84" s="41"/>
      <c r="H84" s="41"/>
      <c r="I84" s="201"/>
      <c r="J84" s="41"/>
      <c r="K84" s="41"/>
      <c r="L84" s="45"/>
      <c r="M84" s="202"/>
      <c r="N84" s="203"/>
      <c r="O84" s="85"/>
      <c r="P84" s="85"/>
      <c r="Q84" s="85"/>
      <c r="R84" s="85"/>
      <c r="S84" s="85"/>
      <c r="T84" s="86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162</v>
      </c>
      <c r="AU84" s="18" t="s">
        <v>73</v>
      </c>
    </row>
    <row r="85" s="2" customFormat="1" ht="21.75" customHeight="1">
      <c r="A85" s="39"/>
      <c r="B85" s="40"/>
      <c r="C85" s="186" t="s">
        <v>164</v>
      </c>
      <c r="D85" s="186" t="s">
        <v>148</v>
      </c>
      <c r="E85" s="187" t="s">
        <v>165</v>
      </c>
      <c r="F85" s="188" t="s">
        <v>166</v>
      </c>
      <c r="G85" s="189" t="s">
        <v>151</v>
      </c>
      <c r="H85" s="190">
        <v>12361</v>
      </c>
      <c r="I85" s="191"/>
      <c r="J85" s="192">
        <f>ROUND(I85*H85,2)</f>
        <v>0</v>
      </c>
      <c r="K85" s="188" t="s">
        <v>159</v>
      </c>
      <c r="L85" s="45"/>
      <c r="M85" s="193" t="s">
        <v>19</v>
      </c>
      <c r="N85" s="194" t="s">
        <v>44</v>
      </c>
      <c r="O85" s="85"/>
      <c r="P85" s="195">
        <f>O85*H85</f>
        <v>0</v>
      </c>
      <c r="Q85" s="195">
        <v>0</v>
      </c>
      <c r="R85" s="195">
        <f>Q85*H85</f>
        <v>0</v>
      </c>
      <c r="S85" s="195">
        <v>0</v>
      </c>
      <c r="T85" s="196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197" t="s">
        <v>152</v>
      </c>
      <c r="AT85" s="197" t="s">
        <v>148</v>
      </c>
      <c r="AU85" s="197" t="s">
        <v>73</v>
      </c>
      <c r="AY85" s="18" t="s">
        <v>153</v>
      </c>
      <c r="BE85" s="198">
        <f>IF(N85="základní",J85,0)</f>
        <v>0</v>
      </c>
      <c r="BF85" s="198">
        <f>IF(N85="snížená",J85,0)</f>
        <v>0</v>
      </c>
      <c r="BG85" s="198">
        <f>IF(N85="zákl. přenesená",J85,0)</f>
        <v>0</v>
      </c>
      <c r="BH85" s="198">
        <f>IF(N85="sníž. přenesená",J85,0)</f>
        <v>0</v>
      </c>
      <c r="BI85" s="198">
        <f>IF(N85="nulová",J85,0)</f>
        <v>0</v>
      </c>
      <c r="BJ85" s="18" t="s">
        <v>80</v>
      </c>
      <c r="BK85" s="198">
        <f>ROUND(I85*H85,2)</f>
        <v>0</v>
      </c>
      <c r="BL85" s="18" t="s">
        <v>152</v>
      </c>
      <c r="BM85" s="197" t="s">
        <v>502</v>
      </c>
    </row>
    <row r="86" s="2" customFormat="1">
      <c r="A86" s="39"/>
      <c r="B86" s="40"/>
      <c r="C86" s="41"/>
      <c r="D86" s="199" t="s">
        <v>155</v>
      </c>
      <c r="E86" s="41"/>
      <c r="F86" s="200" t="s">
        <v>168</v>
      </c>
      <c r="G86" s="41"/>
      <c r="H86" s="41"/>
      <c r="I86" s="201"/>
      <c r="J86" s="41"/>
      <c r="K86" s="41"/>
      <c r="L86" s="45"/>
      <c r="M86" s="202"/>
      <c r="N86" s="203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155</v>
      </c>
      <c r="AU86" s="18" t="s">
        <v>73</v>
      </c>
    </row>
    <row r="87" s="2" customFormat="1">
      <c r="A87" s="39"/>
      <c r="B87" s="40"/>
      <c r="C87" s="41"/>
      <c r="D87" s="204" t="s">
        <v>162</v>
      </c>
      <c r="E87" s="41"/>
      <c r="F87" s="205" t="s">
        <v>169</v>
      </c>
      <c r="G87" s="41"/>
      <c r="H87" s="41"/>
      <c r="I87" s="201"/>
      <c r="J87" s="41"/>
      <c r="K87" s="41"/>
      <c r="L87" s="45"/>
      <c r="M87" s="202"/>
      <c r="N87" s="203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162</v>
      </c>
      <c r="AU87" s="18" t="s">
        <v>73</v>
      </c>
    </row>
    <row r="88" s="2" customFormat="1" ht="21.75" customHeight="1">
      <c r="A88" s="39"/>
      <c r="B88" s="40"/>
      <c r="C88" s="186" t="s">
        <v>152</v>
      </c>
      <c r="D88" s="186" t="s">
        <v>148</v>
      </c>
      <c r="E88" s="187" t="s">
        <v>170</v>
      </c>
      <c r="F88" s="188" t="s">
        <v>171</v>
      </c>
      <c r="G88" s="189" t="s">
        <v>151</v>
      </c>
      <c r="H88" s="190">
        <v>12361</v>
      </c>
      <c r="I88" s="191"/>
      <c r="J88" s="192">
        <f>ROUND(I88*H88,2)</f>
        <v>0</v>
      </c>
      <c r="K88" s="188" t="s">
        <v>159</v>
      </c>
      <c r="L88" s="45"/>
      <c r="M88" s="193" t="s">
        <v>19</v>
      </c>
      <c r="N88" s="194" t="s">
        <v>44</v>
      </c>
      <c r="O88" s="85"/>
      <c r="P88" s="195">
        <f>O88*H88</f>
        <v>0</v>
      </c>
      <c r="Q88" s="195">
        <v>0</v>
      </c>
      <c r="R88" s="195">
        <f>Q88*H88</f>
        <v>0</v>
      </c>
      <c r="S88" s="195">
        <v>0</v>
      </c>
      <c r="T88" s="196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197" t="s">
        <v>152</v>
      </c>
      <c r="AT88" s="197" t="s">
        <v>148</v>
      </c>
      <c r="AU88" s="197" t="s">
        <v>73</v>
      </c>
      <c r="AY88" s="18" t="s">
        <v>153</v>
      </c>
      <c r="BE88" s="198">
        <f>IF(N88="základní",J88,0)</f>
        <v>0</v>
      </c>
      <c r="BF88" s="198">
        <f>IF(N88="snížená",J88,0)</f>
        <v>0</v>
      </c>
      <c r="BG88" s="198">
        <f>IF(N88="zákl. přenesená",J88,0)</f>
        <v>0</v>
      </c>
      <c r="BH88" s="198">
        <f>IF(N88="sníž. přenesená",J88,0)</f>
        <v>0</v>
      </c>
      <c r="BI88" s="198">
        <f>IF(N88="nulová",J88,0)</f>
        <v>0</v>
      </c>
      <c r="BJ88" s="18" t="s">
        <v>80</v>
      </c>
      <c r="BK88" s="198">
        <f>ROUND(I88*H88,2)</f>
        <v>0</v>
      </c>
      <c r="BL88" s="18" t="s">
        <v>152</v>
      </c>
      <c r="BM88" s="197" t="s">
        <v>503</v>
      </c>
    </row>
    <row r="89" s="2" customFormat="1">
      <c r="A89" s="39"/>
      <c r="B89" s="40"/>
      <c r="C89" s="41"/>
      <c r="D89" s="199" t="s">
        <v>155</v>
      </c>
      <c r="E89" s="41"/>
      <c r="F89" s="200" t="s">
        <v>173</v>
      </c>
      <c r="G89" s="41"/>
      <c r="H89" s="41"/>
      <c r="I89" s="201"/>
      <c r="J89" s="41"/>
      <c r="K89" s="41"/>
      <c r="L89" s="45"/>
      <c r="M89" s="202"/>
      <c r="N89" s="203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155</v>
      </c>
      <c r="AU89" s="18" t="s">
        <v>73</v>
      </c>
    </row>
    <row r="90" s="2" customFormat="1">
      <c r="A90" s="39"/>
      <c r="B90" s="40"/>
      <c r="C90" s="41"/>
      <c r="D90" s="204" t="s">
        <v>162</v>
      </c>
      <c r="E90" s="41"/>
      <c r="F90" s="205" t="s">
        <v>174</v>
      </c>
      <c r="G90" s="41"/>
      <c r="H90" s="41"/>
      <c r="I90" s="201"/>
      <c r="J90" s="41"/>
      <c r="K90" s="41"/>
      <c r="L90" s="45"/>
      <c r="M90" s="202"/>
      <c r="N90" s="203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162</v>
      </c>
      <c r="AU90" s="18" t="s">
        <v>73</v>
      </c>
    </row>
    <row r="91" s="2" customFormat="1" ht="24.15" customHeight="1">
      <c r="A91" s="39"/>
      <c r="B91" s="40"/>
      <c r="C91" s="186" t="s">
        <v>175</v>
      </c>
      <c r="D91" s="186" t="s">
        <v>148</v>
      </c>
      <c r="E91" s="187" t="s">
        <v>176</v>
      </c>
      <c r="F91" s="188" t="s">
        <v>177</v>
      </c>
      <c r="G91" s="189" t="s">
        <v>151</v>
      </c>
      <c r="H91" s="190">
        <v>8966</v>
      </c>
      <c r="I91" s="191"/>
      <c r="J91" s="192">
        <f>ROUND(I91*H91,2)</f>
        <v>0</v>
      </c>
      <c r="K91" s="188" t="s">
        <v>159</v>
      </c>
      <c r="L91" s="45"/>
      <c r="M91" s="193" t="s">
        <v>19</v>
      </c>
      <c r="N91" s="194" t="s">
        <v>44</v>
      </c>
      <c r="O91" s="85"/>
      <c r="P91" s="195">
        <f>O91*H91</f>
        <v>0</v>
      </c>
      <c r="Q91" s="195">
        <v>0</v>
      </c>
      <c r="R91" s="195">
        <f>Q91*H91</f>
        <v>0</v>
      </c>
      <c r="S91" s="195">
        <v>0</v>
      </c>
      <c r="T91" s="196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197" t="s">
        <v>152</v>
      </c>
      <c r="AT91" s="197" t="s">
        <v>148</v>
      </c>
      <c r="AU91" s="197" t="s">
        <v>73</v>
      </c>
      <c r="AY91" s="18" t="s">
        <v>153</v>
      </c>
      <c r="BE91" s="198">
        <f>IF(N91="základní",J91,0)</f>
        <v>0</v>
      </c>
      <c r="BF91" s="198">
        <f>IF(N91="snížená",J91,0)</f>
        <v>0</v>
      </c>
      <c r="BG91" s="198">
        <f>IF(N91="zákl. přenesená",J91,0)</f>
        <v>0</v>
      </c>
      <c r="BH91" s="198">
        <f>IF(N91="sníž. přenesená",J91,0)</f>
        <v>0</v>
      </c>
      <c r="BI91" s="198">
        <f>IF(N91="nulová",J91,0)</f>
        <v>0</v>
      </c>
      <c r="BJ91" s="18" t="s">
        <v>80</v>
      </c>
      <c r="BK91" s="198">
        <f>ROUND(I91*H91,2)</f>
        <v>0</v>
      </c>
      <c r="BL91" s="18" t="s">
        <v>152</v>
      </c>
      <c r="BM91" s="197" t="s">
        <v>504</v>
      </c>
    </row>
    <row r="92" s="2" customFormat="1">
      <c r="A92" s="39"/>
      <c r="B92" s="40"/>
      <c r="C92" s="41"/>
      <c r="D92" s="199" t="s">
        <v>155</v>
      </c>
      <c r="E92" s="41"/>
      <c r="F92" s="200" t="s">
        <v>179</v>
      </c>
      <c r="G92" s="41"/>
      <c r="H92" s="41"/>
      <c r="I92" s="201"/>
      <c r="J92" s="41"/>
      <c r="K92" s="41"/>
      <c r="L92" s="45"/>
      <c r="M92" s="202"/>
      <c r="N92" s="203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155</v>
      </c>
      <c r="AU92" s="18" t="s">
        <v>73</v>
      </c>
    </row>
    <row r="93" s="2" customFormat="1">
      <c r="A93" s="39"/>
      <c r="B93" s="40"/>
      <c r="C93" s="41"/>
      <c r="D93" s="204" t="s">
        <v>162</v>
      </c>
      <c r="E93" s="41"/>
      <c r="F93" s="205" t="s">
        <v>180</v>
      </c>
      <c r="G93" s="41"/>
      <c r="H93" s="41"/>
      <c r="I93" s="201"/>
      <c r="J93" s="41"/>
      <c r="K93" s="41"/>
      <c r="L93" s="45"/>
      <c r="M93" s="202"/>
      <c r="N93" s="203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162</v>
      </c>
      <c r="AU93" s="18" t="s">
        <v>73</v>
      </c>
    </row>
    <row r="94" s="10" customFormat="1">
      <c r="A94" s="10"/>
      <c r="B94" s="206"/>
      <c r="C94" s="207"/>
      <c r="D94" s="199" t="s">
        <v>181</v>
      </c>
      <c r="E94" s="208" t="s">
        <v>19</v>
      </c>
      <c r="F94" s="209" t="s">
        <v>505</v>
      </c>
      <c r="G94" s="207"/>
      <c r="H94" s="210">
        <v>8966</v>
      </c>
      <c r="I94" s="211"/>
      <c r="J94" s="207"/>
      <c r="K94" s="207"/>
      <c r="L94" s="212"/>
      <c r="M94" s="213"/>
      <c r="N94" s="214"/>
      <c r="O94" s="214"/>
      <c r="P94" s="214"/>
      <c r="Q94" s="214"/>
      <c r="R94" s="214"/>
      <c r="S94" s="214"/>
      <c r="T94" s="215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T94" s="216" t="s">
        <v>181</v>
      </c>
      <c r="AU94" s="216" t="s">
        <v>73</v>
      </c>
      <c r="AV94" s="10" t="s">
        <v>82</v>
      </c>
      <c r="AW94" s="10" t="s">
        <v>35</v>
      </c>
      <c r="AX94" s="10" t="s">
        <v>80</v>
      </c>
      <c r="AY94" s="216" t="s">
        <v>153</v>
      </c>
    </row>
    <row r="95" s="2" customFormat="1" ht="16.5" customHeight="1">
      <c r="A95" s="39"/>
      <c r="B95" s="40"/>
      <c r="C95" s="217" t="s">
        <v>183</v>
      </c>
      <c r="D95" s="217" t="s">
        <v>184</v>
      </c>
      <c r="E95" s="218" t="s">
        <v>185</v>
      </c>
      <c r="F95" s="219" t="s">
        <v>186</v>
      </c>
      <c r="G95" s="220" t="s">
        <v>187</v>
      </c>
      <c r="H95" s="221">
        <v>224.15000000000001</v>
      </c>
      <c r="I95" s="222"/>
      <c r="J95" s="223">
        <f>ROUND(I95*H95,2)</f>
        <v>0</v>
      </c>
      <c r="K95" s="219" t="s">
        <v>159</v>
      </c>
      <c r="L95" s="224"/>
      <c r="M95" s="225" t="s">
        <v>19</v>
      </c>
      <c r="N95" s="226" t="s">
        <v>44</v>
      </c>
      <c r="O95" s="85"/>
      <c r="P95" s="195">
        <f>O95*H95</f>
        <v>0</v>
      </c>
      <c r="Q95" s="195">
        <v>0.001</v>
      </c>
      <c r="R95" s="195">
        <f>Q95*H95</f>
        <v>0.22415000000000002</v>
      </c>
      <c r="S95" s="195">
        <v>0</v>
      </c>
      <c r="T95" s="196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197" t="s">
        <v>188</v>
      </c>
      <c r="AT95" s="197" t="s">
        <v>184</v>
      </c>
      <c r="AU95" s="197" t="s">
        <v>73</v>
      </c>
      <c r="AY95" s="18" t="s">
        <v>153</v>
      </c>
      <c r="BE95" s="198">
        <f>IF(N95="základní",J95,0)</f>
        <v>0</v>
      </c>
      <c r="BF95" s="198">
        <f>IF(N95="snížená",J95,0)</f>
        <v>0</v>
      </c>
      <c r="BG95" s="198">
        <f>IF(N95="zákl. přenesená",J95,0)</f>
        <v>0</v>
      </c>
      <c r="BH95" s="198">
        <f>IF(N95="sníž. přenesená",J95,0)</f>
        <v>0</v>
      </c>
      <c r="BI95" s="198">
        <f>IF(N95="nulová",J95,0)</f>
        <v>0</v>
      </c>
      <c r="BJ95" s="18" t="s">
        <v>80</v>
      </c>
      <c r="BK95" s="198">
        <f>ROUND(I95*H95,2)</f>
        <v>0</v>
      </c>
      <c r="BL95" s="18" t="s">
        <v>152</v>
      </c>
      <c r="BM95" s="197" t="s">
        <v>506</v>
      </c>
    </row>
    <row r="96" s="2" customFormat="1">
      <c r="A96" s="39"/>
      <c r="B96" s="40"/>
      <c r="C96" s="41"/>
      <c r="D96" s="199" t="s">
        <v>155</v>
      </c>
      <c r="E96" s="41"/>
      <c r="F96" s="200" t="s">
        <v>186</v>
      </c>
      <c r="G96" s="41"/>
      <c r="H96" s="41"/>
      <c r="I96" s="201"/>
      <c r="J96" s="41"/>
      <c r="K96" s="41"/>
      <c r="L96" s="45"/>
      <c r="M96" s="202"/>
      <c r="N96" s="203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155</v>
      </c>
      <c r="AU96" s="18" t="s">
        <v>73</v>
      </c>
    </row>
    <row r="97" s="10" customFormat="1">
      <c r="A97" s="10"/>
      <c r="B97" s="206"/>
      <c r="C97" s="207"/>
      <c r="D97" s="199" t="s">
        <v>181</v>
      </c>
      <c r="E97" s="208" t="s">
        <v>19</v>
      </c>
      <c r="F97" s="209" t="s">
        <v>507</v>
      </c>
      <c r="G97" s="207"/>
      <c r="H97" s="210">
        <v>224.15000000000001</v>
      </c>
      <c r="I97" s="211"/>
      <c r="J97" s="207"/>
      <c r="K97" s="207"/>
      <c r="L97" s="212"/>
      <c r="M97" s="213"/>
      <c r="N97" s="214"/>
      <c r="O97" s="214"/>
      <c r="P97" s="214"/>
      <c r="Q97" s="214"/>
      <c r="R97" s="214"/>
      <c r="S97" s="214"/>
      <c r="T97" s="215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T97" s="216" t="s">
        <v>181</v>
      </c>
      <c r="AU97" s="216" t="s">
        <v>73</v>
      </c>
      <c r="AV97" s="10" t="s">
        <v>82</v>
      </c>
      <c r="AW97" s="10" t="s">
        <v>35</v>
      </c>
      <c r="AX97" s="10" t="s">
        <v>80</v>
      </c>
      <c r="AY97" s="216" t="s">
        <v>153</v>
      </c>
    </row>
    <row r="98" s="2" customFormat="1" ht="24.15" customHeight="1">
      <c r="A98" s="39"/>
      <c r="B98" s="40"/>
      <c r="C98" s="186" t="s">
        <v>191</v>
      </c>
      <c r="D98" s="186" t="s">
        <v>148</v>
      </c>
      <c r="E98" s="187" t="s">
        <v>192</v>
      </c>
      <c r="F98" s="188" t="s">
        <v>193</v>
      </c>
      <c r="G98" s="189" t="s">
        <v>194</v>
      </c>
      <c r="H98" s="190">
        <v>0.34000000000000002</v>
      </c>
      <c r="I98" s="191"/>
      <c r="J98" s="192">
        <f>ROUND(I98*H98,2)</f>
        <v>0</v>
      </c>
      <c r="K98" s="188" t="s">
        <v>159</v>
      </c>
      <c r="L98" s="45"/>
      <c r="M98" s="193" t="s">
        <v>19</v>
      </c>
      <c r="N98" s="194" t="s">
        <v>44</v>
      </c>
      <c r="O98" s="85"/>
      <c r="P98" s="195">
        <f>O98*H98</f>
        <v>0</v>
      </c>
      <c r="Q98" s="195">
        <v>0</v>
      </c>
      <c r="R98" s="195">
        <f>Q98*H98</f>
        <v>0</v>
      </c>
      <c r="S98" s="195">
        <v>0</v>
      </c>
      <c r="T98" s="196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197" t="s">
        <v>152</v>
      </c>
      <c r="AT98" s="197" t="s">
        <v>148</v>
      </c>
      <c r="AU98" s="197" t="s">
        <v>73</v>
      </c>
      <c r="AY98" s="18" t="s">
        <v>153</v>
      </c>
      <c r="BE98" s="198">
        <f>IF(N98="základní",J98,0)</f>
        <v>0</v>
      </c>
      <c r="BF98" s="198">
        <f>IF(N98="snížená",J98,0)</f>
        <v>0</v>
      </c>
      <c r="BG98" s="198">
        <f>IF(N98="zákl. přenesená",J98,0)</f>
        <v>0</v>
      </c>
      <c r="BH98" s="198">
        <f>IF(N98="sníž. přenesená",J98,0)</f>
        <v>0</v>
      </c>
      <c r="BI98" s="198">
        <f>IF(N98="nulová",J98,0)</f>
        <v>0</v>
      </c>
      <c r="BJ98" s="18" t="s">
        <v>80</v>
      </c>
      <c r="BK98" s="198">
        <f>ROUND(I98*H98,2)</f>
        <v>0</v>
      </c>
      <c r="BL98" s="18" t="s">
        <v>152</v>
      </c>
      <c r="BM98" s="197" t="s">
        <v>508</v>
      </c>
    </row>
    <row r="99" s="2" customFormat="1">
      <c r="A99" s="39"/>
      <c r="B99" s="40"/>
      <c r="C99" s="41"/>
      <c r="D99" s="199" t="s">
        <v>155</v>
      </c>
      <c r="E99" s="41"/>
      <c r="F99" s="200" t="s">
        <v>196</v>
      </c>
      <c r="G99" s="41"/>
      <c r="H99" s="41"/>
      <c r="I99" s="201"/>
      <c r="J99" s="41"/>
      <c r="K99" s="41"/>
      <c r="L99" s="45"/>
      <c r="M99" s="202"/>
      <c r="N99" s="203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155</v>
      </c>
      <c r="AU99" s="18" t="s">
        <v>73</v>
      </c>
    </row>
    <row r="100" s="2" customFormat="1">
      <c r="A100" s="39"/>
      <c r="B100" s="40"/>
      <c r="C100" s="41"/>
      <c r="D100" s="204" t="s">
        <v>162</v>
      </c>
      <c r="E100" s="41"/>
      <c r="F100" s="205" t="s">
        <v>197</v>
      </c>
      <c r="G100" s="41"/>
      <c r="H100" s="41"/>
      <c r="I100" s="201"/>
      <c r="J100" s="41"/>
      <c r="K100" s="41"/>
      <c r="L100" s="45"/>
      <c r="M100" s="202"/>
      <c r="N100" s="203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162</v>
      </c>
      <c r="AU100" s="18" t="s">
        <v>73</v>
      </c>
    </row>
    <row r="101" s="10" customFormat="1">
      <c r="A101" s="10"/>
      <c r="B101" s="206"/>
      <c r="C101" s="207"/>
      <c r="D101" s="199" t="s">
        <v>181</v>
      </c>
      <c r="E101" s="208" t="s">
        <v>19</v>
      </c>
      <c r="F101" s="209" t="s">
        <v>509</v>
      </c>
      <c r="G101" s="207"/>
      <c r="H101" s="210">
        <v>0.34000000000000002</v>
      </c>
      <c r="I101" s="211"/>
      <c r="J101" s="207"/>
      <c r="K101" s="207"/>
      <c r="L101" s="212"/>
      <c r="M101" s="213"/>
      <c r="N101" s="214"/>
      <c r="O101" s="214"/>
      <c r="P101" s="214"/>
      <c r="Q101" s="214"/>
      <c r="R101" s="214"/>
      <c r="S101" s="214"/>
      <c r="T101" s="215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T101" s="216" t="s">
        <v>181</v>
      </c>
      <c r="AU101" s="216" t="s">
        <v>73</v>
      </c>
      <c r="AV101" s="10" t="s">
        <v>82</v>
      </c>
      <c r="AW101" s="10" t="s">
        <v>35</v>
      </c>
      <c r="AX101" s="10" t="s">
        <v>80</v>
      </c>
      <c r="AY101" s="216" t="s">
        <v>153</v>
      </c>
    </row>
    <row r="102" s="2" customFormat="1" ht="24.15" customHeight="1">
      <c r="A102" s="39"/>
      <c r="B102" s="40"/>
      <c r="C102" s="217" t="s">
        <v>188</v>
      </c>
      <c r="D102" s="217" t="s">
        <v>184</v>
      </c>
      <c r="E102" s="218" t="s">
        <v>199</v>
      </c>
      <c r="F102" s="219" t="s">
        <v>200</v>
      </c>
      <c r="G102" s="220" t="s">
        <v>187</v>
      </c>
      <c r="H102" s="221">
        <v>339.60000000000002</v>
      </c>
      <c r="I102" s="222"/>
      <c r="J102" s="223">
        <f>ROUND(I102*H102,2)</f>
        <v>0</v>
      </c>
      <c r="K102" s="219" t="s">
        <v>19</v>
      </c>
      <c r="L102" s="224"/>
      <c r="M102" s="225" t="s">
        <v>19</v>
      </c>
      <c r="N102" s="226" t="s">
        <v>44</v>
      </c>
      <c r="O102" s="85"/>
      <c r="P102" s="195">
        <f>O102*H102</f>
        <v>0</v>
      </c>
      <c r="Q102" s="195">
        <v>0.001</v>
      </c>
      <c r="R102" s="195">
        <f>Q102*H102</f>
        <v>0.33960000000000001</v>
      </c>
      <c r="S102" s="195">
        <v>0</v>
      </c>
      <c r="T102" s="196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197" t="s">
        <v>188</v>
      </c>
      <c r="AT102" s="197" t="s">
        <v>184</v>
      </c>
      <c r="AU102" s="197" t="s">
        <v>73</v>
      </c>
      <c r="AY102" s="18" t="s">
        <v>153</v>
      </c>
      <c r="BE102" s="198">
        <f>IF(N102="základní",J102,0)</f>
        <v>0</v>
      </c>
      <c r="BF102" s="198">
        <f>IF(N102="snížená",J102,0)</f>
        <v>0</v>
      </c>
      <c r="BG102" s="198">
        <f>IF(N102="zákl. přenesená",J102,0)</f>
        <v>0</v>
      </c>
      <c r="BH102" s="198">
        <f>IF(N102="sníž. přenesená",J102,0)</f>
        <v>0</v>
      </c>
      <c r="BI102" s="198">
        <f>IF(N102="nulová",J102,0)</f>
        <v>0</v>
      </c>
      <c r="BJ102" s="18" t="s">
        <v>80</v>
      </c>
      <c r="BK102" s="198">
        <f>ROUND(I102*H102,2)</f>
        <v>0</v>
      </c>
      <c r="BL102" s="18" t="s">
        <v>152</v>
      </c>
      <c r="BM102" s="197" t="s">
        <v>510</v>
      </c>
    </row>
    <row r="103" s="2" customFormat="1">
      <c r="A103" s="39"/>
      <c r="B103" s="40"/>
      <c r="C103" s="41"/>
      <c r="D103" s="199" t="s">
        <v>155</v>
      </c>
      <c r="E103" s="41"/>
      <c r="F103" s="200" t="s">
        <v>202</v>
      </c>
      <c r="G103" s="41"/>
      <c r="H103" s="41"/>
      <c r="I103" s="201"/>
      <c r="J103" s="41"/>
      <c r="K103" s="41"/>
      <c r="L103" s="45"/>
      <c r="M103" s="202"/>
      <c r="N103" s="203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155</v>
      </c>
      <c r="AU103" s="18" t="s">
        <v>73</v>
      </c>
    </row>
    <row r="104" s="10" customFormat="1">
      <c r="A104" s="10"/>
      <c r="B104" s="206"/>
      <c r="C104" s="207"/>
      <c r="D104" s="199" t="s">
        <v>181</v>
      </c>
      <c r="E104" s="208" t="s">
        <v>19</v>
      </c>
      <c r="F104" s="209" t="s">
        <v>511</v>
      </c>
      <c r="G104" s="207"/>
      <c r="H104" s="210">
        <v>339.60000000000002</v>
      </c>
      <c r="I104" s="211"/>
      <c r="J104" s="207"/>
      <c r="K104" s="207"/>
      <c r="L104" s="212"/>
      <c r="M104" s="213"/>
      <c r="N104" s="214"/>
      <c r="O104" s="214"/>
      <c r="P104" s="214"/>
      <c r="Q104" s="214"/>
      <c r="R104" s="214"/>
      <c r="S104" s="214"/>
      <c r="T104" s="215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T104" s="216" t="s">
        <v>181</v>
      </c>
      <c r="AU104" s="216" t="s">
        <v>73</v>
      </c>
      <c r="AV104" s="10" t="s">
        <v>82</v>
      </c>
      <c r="AW104" s="10" t="s">
        <v>35</v>
      </c>
      <c r="AX104" s="10" t="s">
        <v>80</v>
      </c>
      <c r="AY104" s="216" t="s">
        <v>153</v>
      </c>
    </row>
    <row r="105" s="2" customFormat="1" ht="33" customHeight="1">
      <c r="A105" s="39"/>
      <c r="B105" s="40"/>
      <c r="C105" s="186" t="s">
        <v>204</v>
      </c>
      <c r="D105" s="186" t="s">
        <v>148</v>
      </c>
      <c r="E105" s="187" t="s">
        <v>205</v>
      </c>
      <c r="F105" s="188" t="s">
        <v>206</v>
      </c>
      <c r="G105" s="189" t="s">
        <v>207</v>
      </c>
      <c r="H105" s="190">
        <v>4730</v>
      </c>
      <c r="I105" s="191"/>
      <c r="J105" s="192">
        <f>ROUND(I105*H105,2)</f>
        <v>0</v>
      </c>
      <c r="K105" s="188" t="s">
        <v>159</v>
      </c>
      <c r="L105" s="45"/>
      <c r="M105" s="193" t="s">
        <v>19</v>
      </c>
      <c r="N105" s="194" t="s">
        <v>44</v>
      </c>
      <c r="O105" s="85"/>
      <c r="P105" s="195">
        <f>O105*H105</f>
        <v>0</v>
      </c>
      <c r="Q105" s="195">
        <v>0</v>
      </c>
      <c r="R105" s="195">
        <f>Q105*H105</f>
        <v>0</v>
      </c>
      <c r="S105" s="195">
        <v>0</v>
      </c>
      <c r="T105" s="196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197" t="s">
        <v>152</v>
      </c>
      <c r="AT105" s="197" t="s">
        <v>148</v>
      </c>
      <c r="AU105" s="197" t="s">
        <v>73</v>
      </c>
      <c r="AY105" s="18" t="s">
        <v>153</v>
      </c>
      <c r="BE105" s="198">
        <f>IF(N105="základní",J105,0)</f>
        <v>0</v>
      </c>
      <c r="BF105" s="198">
        <f>IF(N105="snížená",J105,0)</f>
        <v>0</v>
      </c>
      <c r="BG105" s="198">
        <f>IF(N105="zákl. přenesená",J105,0)</f>
        <v>0</v>
      </c>
      <c r="BH105" s="198">
        <f>IF(N105="sníž. přenesená",J105,0)</f>
        <v>0</v>
      </c>
      <c r="BI105" s="198">
        <f>IF(N105="nulová",J105,0)</f>
        <v>0</v>
      </c>
      <c r="BJ105" s="18" t="s">
        <v>80</v>
      </c>
      <c r="BK105" s="198">
        <f>ROUND(I105*H105,2)</f>
        <v>0</v>
      </c>
      <c r="BL105" s="18" t="s">
        <v>152</v>
      </c>
      <c r="BM105" s="197" t="s">
        <v>512</v>
      </c>
    </row>
    <row r="106" s="2" customFormat="1">
      <c r="A106" s="39"/>
      <c r="B106" s="40"/>
      <c r="C106" s="41"/>
      <c r="D106" s="199" t="s">
        <v>155</v>
      </c>
      <c r="E106" s="41"/>
      <c r="F106" s="200" t="s">
        <v>209</v>
      </c>
      <c r="G106" s="41"/>
      <c r="H106" s="41"/>
      <c r="I106" s="201"/>
      <c r="J106" s="41"/>
      <c r="K106" s="41"/>
      <c r="L106" s="45"/>
      <c r="M106" s="202"/>
      <c r="N106" s="203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155</v>
      </c>
      <c r="AU106" s="18" t="s">
        <v>73</v>
      </c>
    </row>
    <row r="107" s="2" customFormat="1">
      <c r="A107" s="39"/>
      <c r="B107" s="40"/>
      <c r="C107" s="41"/>
      <c r="D107" s="204" t="s">
        <v>162</v>
      </c>
      <c r="E107" s="41"/>
      <c r="F107" s="205" t="s">
        <v>210</v>
      </c>
      <c r="G107" s="41"/>
      <c r="H107" s="41"/>
      <c r="I107" s="201"/>
      <c r="J107" s="41"/>
      <c r="K107" s="41"/>
      <c r="L107" s="45"/>
      <c r="M107" s="202"/>
      <c r="N107" s="203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162</v>
      </c>
      <c r="AU107" s="18" t="s">
        <v>73</v>
      </c>
    </row>
    <row r="108" s="10" customFormat="1">
      <c r="A108" s="10"/>
      <c r="B108" s="206"/>
      <c r="C108" s="207"/>
      <c r="D108" s="199" t="s">
        <v>181</v>
      </c>
      <c r="E108" s="208" t="s">
        <v>19</v>
      </c>
      <c r="F108" s="209" t="s">
        <v>513</v>
      </c>
      <c r="G108" s="207"/>
      <c r="H108" s="210">
        <v>4730</v>
      </c>
      <c r="I108" s="211"/>
      <c r="J108" s="207"/>
      <c r="K108" s="207"/>
      <c r="L108" s="212"/>
      <c r="M108" s="213"/>
      <c r="N108" s="214"/>
      <c r="O108" s="214"/>
      <c r="P108" s="214"/>
      <c r="Q108" s="214"/>
      <c r="R108" s="214"/>
      <c r="S108" s="214"/>
      <c r="T108" s="215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T108" s="216" t="s">
        <v>181</v>
      </c>
      <c r="AU108" s="216" t="s">
        <v>73</v>
      </c>
      <c r="AV108" s="10" t="s">
        <v>82</v>
      </c>
      <c r="AW108" s="10" t="s">
        <v>35</v>
      </c>
      <c r="AX108" s="10" t="s">
        <v>80</v>
      </c>
      <c r="AY108" s="216" t="s">
        <v>153</v>
      </c>
    </row>
    <row r="109" s="2" customFormat="1" ht="33" customHeight="1">
      <c r="A109" s="39"/>
      <c r="B109" s="40"/>
      <c r="C109" s="186" t="s">
        <v>212</v>
      </c>
      <c r="D109" s="186" t="s">
        <v>148</v>
      </c>
      <c r="E109" s="187" t="s">
        <v>213</v>
      </c>
      <c r="F109" s="188" t="s">
        <v>214</v>
      </c>
      <c r="G109" s="189" t="s">
        <v>207</v>
      </c>
      <c r="H109" s="190">
        <v>680</v>
      </c>
      <c r="I109" s="191"/>
      <c r="J109" s="192">
        <f>ROUND(I109*H109,2)</f>
        <v>0</v>
      </c>
      <c r="K109" s="188" t="s">
        <v>159</v>
      </c>
      <c r="L109" s="45"/>
      <c r="M109" s="193" t="s">
        <v>19</v>
      </c>
      <c r="N109" s="194" t="s">
        <v>44</v>
      </c>
      <c r="O109" s="85"/>
      <c r="P109" s="195">
        <f>O109*H109</f>
        <v>0</v>
      </c>
      <c r="Q109" s="195">
        <v>0</v>
      </c>
      <c r="R109" s="195">
        <f>Q109*H109</f>
        <v>0</v>
      </c>
      <c r="S109" s="195">
        <v>0</v>
      </c>
      <c r="T109" s="196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197" t="s">
        <v>152</v>
      </c>
      <c r="AT109" s="197" t="s">
        <v>148</v>
      </c>
      <c r="AU109" s="197" t="s">
        <v>73</v>
      </c>
      <c r="AY109" s="18" t="s">
        <v>153</v>
      </c>
      <c r="BE109" s="198">
        <f>IF(N109="základní",J109,0)</f>
        <v>0</v>
      </c>
      <c r="BF109" s="198">
        <f>IF(N109="snížená",J109,0)</f>
        <v>0</v>
      </c>
      <c r="BG109" s="198">
        <f>IF(N109="zákl. přenesená",J109,0)</f>
        <v>0</v>
      </c>
      <c r="BH109" s="198">
        <f>IF(N109="sníž. přenesená",J109,0)</f>
        <v>0</v>
      </c>
      <c r="BI109" s="198">
        <f>IF(N109="nulová",J109,0)</f>
        <v>0</v>
      </c>
      <c r="BJ109" s="18" t="s">
        <v>80</v>
      </c>
      <c r="BK109" s="198">
        <f>ROUND(I109*H109,2)</f>
        <v>0</v>
      </c>
      <c r="BL109" s="18" t="s">
        <v>152</v>
      </c>
      <c r="BM109" s="197" t="s">
        <v>514</v>
      </c>
    </row>
    <row r="110" s="2" customFormat="1">
      <c r="A110" s="39"/>
      <c r="B110" s="40"/>
      <c r="C110" s="41"/>
      <c r="D110" s="199" t="s">
        <v>155</v>
      </c>
      <c r="E110" s="41"/>
      <c r="F110" s="200" t="s">
        <v>216</v>
      </c>
      <c r="G110" s="41"/>
      <c r="H110" s="41"/>
      <c r="I110" s="201"/>
      <c r="J110" s="41"/>
      <c r="K110" s="41"/>
      <c r="L110" s="45"/>
      <c r="M110" s="202"/>
      <c r="N110" s="203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155</v>
      </c>
      <c r="AU110" s="18" t="s">
        <v>73</v>
      </c>
    </row>
    <row r="111" s="2" customFormat="1">
      <c r="A111" s="39"/>
      <c r="B111" s="40"/>
      <c r="C111" s="41"/>
      <c r="D111" s="204" t="s">
        <v>162</v>
      </c>
      <c r="E111" s="41"/>
      <c r="F111" s="205" t="s">
        <v>217</v>
      </c>
      <c r="G111" s="41"/>
      <c r="H111" s="41"/>
      <c r="I111" s="201"/>
      <c r="J111" s="41"/>
      <c r="K111" s="41"/>
      <c r="L111" s="45"/>
      <c r="M111" s="202"/>
      <c r="N111" s="203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162</v>
      </c>
      <c r="AU111" s="18" t="s">
        <v>73</v>
      </c>
    </row>
    <row r="112" s="10" customFormat="1">
      <c r="A112" s="10"/>
      <c r="B112" s="206"/>
      <c r="C112" s="207"/>
      <c r="D112" s="199" t="s">
        <v>181</v>
      </c>
      <c r="E112" s="208" t="s">
        <v>19</v>
      </c>
      <c r="F112" s="209" t="s">
        <v>515</v>
      </c>
      <c r="G112" s="207"/>
      <c r="H112" s="210">
        <v>680</v>
      </c>
      <c r="I112" s="211"/>
      <c r="J112" s="207"/>
      <c r="K112" s="207"/>
      <c r="L112" s="212"/>
      <c r="M112" s="213"/>
      <c r="N112" s="214"/>
      <c r="O112" s="214"/>
      <c r="P112" s="214"/>
      <c r="Q112" s="214"/>
      <c r="R112" s="214"/>
      <c r="S112" s="214"/>
      <c r="T112" s="215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T112" s="216" t="s">
        <v>181</v>
      </c>
      <c r="AU112" s="216" t="s">
        <v>73</v>
      </c>
      <c r="AV112" s="10" t="s">
        <v>82</v>
      </c>
      <c r="AW112" s="10" t="s">
        <v>35</v>
      </c>
      <c r="AX112" s="10" t="s">
        <v>80</v>
      </c>
      <c r="AY112" s="216" t="s">
        <v>153</v>
      </c>
    </row>
    <row r="113" s="2" customFormat="1" ht="24.15" customHeight="1">
      <c r="A113" s="39"/>
      <c r="B113" s="40"/>
      <c r="C113" s="186" t="s">
        <v>219</v>
      </c>
      <c r="D113" s="186" t="s">
        <v>148</v>
      </c>
      <c r="E113" s="187" t="s">
        <v>220</v>
      </c>
      <c r="F113" s="188" t="s">
        <v>221</v>
      </c>
      <c r="G113" s="189" t="s">
        <v>194</v>
      </c>
      <c r="H113" s="190">
        <v>0.27100000000000002</v>
      </c>
      <c r="I113" s="191"/>
      <c r="J113" s="192">
        <f>ROUND(I113*H113,2)</f>
        <v>0</v>
      </c>
      <c r="K113" s="188" t="s">
        <v>159</v>
      </c>
      <c r="L113" s="45"/>
      <c r="M113" s="193" t="s">
        <v>19</v>
      </c>
      <c r="N113" s="194" t="s">
        <v>44</v>
      </c>
      <c r="O113" s="85"/>
      <c r="P113" s="195">
        <f>O113*H113</f>
        <v>0</v>
      </c>
      <c r="Q113" s="195">
        <v>0</v>
      </c>
      <c r="R113" s="195">
        <f>Q113*H113</f>
        <v>0</v>
      </c>
      <c r="S113" s="195">
        <v>0</v>
      </c>
      <c r="T113" s="196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197" t="s">
        <v>152</v>
      </c>
      <c r="AT113" s="197" t="s">
        <v>148</v>
      </c>
      <c r="AU113" s="197" t="s">
        <v>73</v>
      </c>
      <c r="AY113" s="18" t="s">
        <v>153</v>
      </c>
      <c r="BE113" s="198">
        <f>IF(N113="základní",J113,0)</f>
        <v>0</v>
      </c>
      <c r="BF113" s="198">
        <f>IF(N113="snížená",J113,0)</f>
        <v>0</v>
      </c>
      <c r="BG113" s="198">
        <f>IF(N113="zákl. přenesená",J113,0)</f>
        <v>0</v>
      </c>
      <c r="BH113" s="198">
        <f>IF(N113="sníž. přenesená",J113,0)</f>
        <v>0</v>
      </c>
      <c r="BI113" s="198">
        <f>IF(N113="nulová",J113,0)</f>
        <v>0</v>
      </c>
      <c r="BJ113" s="18" t="s">
        <v>80</v>
      </c>
      <c r="BK113" s="198">
        <f>ROUND(I113*H113,2)</f>
        <v>0</v>
      </c>
      <c r="BL113" s="18" t="s">
        <v>152</v>
      </c>
      <c r="BM113" s="197" t="s">
        <v>516</v>
      </c>
    </row>
    <row r="114" s="2" customFormat="1">
      <c r="A114" s="39"/>
      <c r="B114" s="40"/>
      <c r="C114" s="41"/>
      <c r="D114" s="199" t="s">
        <v>155</v>
      </c>
      <c r="E114" s="41"/>
      <c r="F114" s="200" t="s">
        <v>223</v>
      </c>
      <c r="G114" s="41"/>
      <c r="H114" s="41"/>
      <c r="I114" s="201"/>
      <c r="J114" s="41"/>
      <c r="K114" s="41"/>
      <c r="L114" s="45"/>
      <c r="M114" s="202"/>
      <c r="N114" s="203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155</v>
      </c>
      <c r="AU114" s="18" t="s">
        <v>73</v>
      </c>
    </row>
    <row r="115" s="2" customFormat="1">
      <c r="A115" s="39"/>
      <c r="B115" s="40"/>
      <c r="C115" s="41"/>
      <c r="D115" s="204" t="s">
        <v>162</v>
      </c>
      <c r="E115" s="41"/>
      <c r="F115" s="205" t="s">
        <v>224</v>
      </c>
      <c r="G115" s="41"/>
      <c r="H115" s="41"/>
      <c r="I115" s="201"/>
      <c r="J115" s="41"/>
      <c r="K115" s="41"/>
      <c r="L115" s="45"/>
      <c r="M115" s="202"/>
      <c r="N115" s="203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162</v>
      </c>
      <c r="AU115" s="18" t="s">
        <v>73</v>
      </c>
    </row>
    <row r="116" s="10" customFormat="1">
      <c r="A116" s="10"/>
      <c r="B116" s="206"/>
      <c r="C116" s="207"/>
      <c r="D116" s="199" t="s">
        <v>181</v>
      </c>
      <c r="E116" s="208" t="s">
        <v>19</v>
      </c>
      <c r="F116" s="209" t="s">
        <v>517</v>
      </c>
      <c r="G116" s="207"/>
      <c r="H116" s="210">
        <v>0.27100000000000002</v>
      </c>
      <c r="I116" s="211"/>
      <c r="J116" s="207"/>
      <c r="K116" s="207"/>
      <c r="L116" s="212"/>
      <c r="M116" s="213"/>
      <c r="N116" s="214"/>
      <c r="O116" s="214"/>
      <c r="P116" s="214"/>
      <c r="Q116" s="214"/>
      <c r="R116" s="214"/>
      <c r="S116" s="214"/>
      <c r="T116" s="215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T116" s="216" t="s">
        <v>181</v>
      </c>
      <c r="AU116" s="216" t="s">
        <v>73</v>
      </c>
      <c r="AV116" s="10" t="s">
        <v>82</v>
      </c>
      <c r="AW116" s="10" t="s">
        <v>35</v>
      </c>
      <c r="AX116" s="10" t="s">
        <v>80</v>
      </c>
      <c r="AY116" s="216" t="s">
        <v>153</v>
      </c>
    </row>
    <row r="117" s="2" customFormat="1" ht="16.5" customHeight="1">
      <c r="A117" s="39"/>
      <c r="B117" s="40"/>
      <c r="C117" s="217" t="s">
        <v>226</v>
      </c>
      <c r="D117" s="217" t="s">
        <v>184</v>
      </c>
      <c r="E117" s="218" t="s">
        <v>227</v>
      </c>
      <c r="F117" s="219" t="s">
        <v>228</v>
      </c>
      <c r="G117" s="220" t="s">
        <v>187</v>
      </c>
      <c r="H117" s="221">
        <v>270.5</v>
      </c>
      <c r="I117" s="222"/>
      <c r="J117" s="223">
        <f>ROUND(I117*H117,2)</f>
        <v>0</v>
      </c>
      <c r="K117" s="219" t="s">
        <v>159</v>
      </c>
      <c r="L117" s="224"/>
      <c r="M117" s="225" t="s">
        <v>19</v>
      </c>
      <c r="N117" s="226" t="s">
        <v>44</v>
      </c>
      <c r="O117" s="85"/>
      <c r="P117" s="195">
        <f>O117*H117</f>
        <v>0</v>
      </c>
      <c r="Q117" s="195">
        <v>0.001</v>
      </c>
      <c r="R117" s="195">
        <f>Q117*H117</f>
        <v>0.27050000000000002</v>
      </c>
      <c r="S117" s="195">
        <v>0</v>
      </c>
      <c r="T117" s="196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197" t="s">
        <v>188</v>
      </c>
      <c r="AT117" s="197" t="s">
        <v>184</v>
      </c>
      <c r="AU117" s="197" t="s">
        <v>73</v>
      </c>
      <c r="AY117" s="18" t="s">
        <v>153</v>
      </c>
      <c r="BE117" s="198">
        <f>IF(N117="základní",J117,0)</f>
        <v>0</v>
      </c>
      <c r="BF117" s="198">
        <f>IF(N117="snížená",J117,0)</f>
        <v>0</v>
      </c>
      <c r="BG117" s="198">
        <f>IF(N117="zákl. přenesená",J117,0)</f>
        <v>0</v>
      </c>
      <c r="BH117" s="198">
        <f>IF(N117="sníž. přenesená",J117,0)</f>
        <v>0</v>
      </c>
      <c r="BI117" s="198">
        <f>IF(N117="nulová",J117,0)</f>
        <v>0</v>
      </c>
      <c r="BJ117" s="18" t="s">
        <v>80</v>
      </c>
      <c r="BK117" s="198">
        <f>ROUND(I117*H117,2)</f>
        <v>0</v>
      </c>
      <c r="BL117" s="18" t="s">
        <v>152</v>
      </c>
      <c r="BM117" s="197" t="s">
        <v>518</v>
      </c>
    </row>
    <row r="118" s="2" customFormat="1">
      <c r="A118" s="39"/>
      <c r="B118" s="40"/>
      <c r="C118" s="41"/>
      <c r="D118" s="199" t="s">
        <v>155</v>
      </c>
      <c r="E118" s="41"/>
      <c r="F118" s="200" t="s">
        <v>228</v>
      </c>
      <c r="G118" s="41"/>
      <c r="H118" s="41"/>
      <c r="I118" s="201"/>
      <c r="J118" s="41"/>
      <c r="K118" s="41"/>
      <c r="L118" s="45"/>
      <c r="M118" s="202"/>
      <c r="N118" s="203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155</v>
      </c>
      <c r="AU118" s="18" t="s">
        <v>73</v>
      </c>
    </row>
    <row r="119" s="10" customFormat="1">
      <c r="A119" s="10"/>
      <c r="B119" s="206"/>
      <c r="C119" s="207"/>
      <c r="D119" s="199" t="s">
        <v>181</v>
      </c>
      <c r="E119" s="208" t="s">
        <v>19</v>
      </c>
      <c r="F119" s="209" t="s">
        <v>519</v>
      </c>
      <c r="G119" s="207"/>
      <c r="H119" s="210">
        <v>270.5</v>
      </c>
      <c r="I119" s="211"/>
      <c r="J119" s="207"/>
      <c r="K119" s="207"/>
      <c r="L119" s="212"/>
      <c r="M119" s="213"/>
      <c r="N119" s="214"/>
      <c r="O119" s="214"/>
      <c r="P119" s="214"/>
      <c r="Q119" s="214"/>
      <c r="R119" s="214"/>
      <c r="S119" s="214"/>
      <c r="T119" s="215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T119" s="216" t="s">
        <v>181</v>
      </c>
      <c r="AU119" s="216" t="s">
        <v>73</v>
      </c>
      <c r="AV119" s="10" t="s">
        <v>82</v>
      </c>
      <c r="AW119" s="10" t="s">
        <v>35</v>
      </c>
      <c r="AX119" s="10" t="s">
        <v>80</v>
      </c>
      <c r="AY119" s="216" t="s">
        <v>153</v>
      </c>
    </row>
    <row r="120" s="2" customFormat="1" ht="24.15" customHeight="1">
      <c r="A120" s="39"/>
      <c r="B120" s="40"/>
      <c r="C120" s="186" t="s">
        <v>231</v>
      </c>
      <c r="D120" s="186" t="s">
        <v>148</v>
      </c>
      <c r="E120" s="187" t="s">
        <v>232</v>
      </c>
      <c r="F120" s="188" t="s">
        <v>221</v>
      </c>
      <c r="G120" s="189" t="s">
        <v>194</v>
      </c>
      <c r="H120" s="190">
        <v>0.16200000000000001</v>
      </c>
      <c r="I120" s="191"/>
      <c r="J120" s="192">
        <f>ROUND(I120*H120,2)</f>
        <v>0</v>
      </c>
      <c r="K120" s="188" t="s">
        <v>19</v>
      </c>
      <c r="L120" s="45"/>
      <c r="M120" s="193" t="s">
        <v>19</v>
      </c>
      <c r="N120" s="194" t="s">
        <v>44</v>
      </c>
      <c r="O120" s="85"/>
      <c r="P120" s="195">
        <f>O120*H120</f>
        <v>0</v>
      </c>
      <c r="Q120" s="195">
        <v>0</v>
      </c>
      <c r="R120" s="195">
        <f>Q120*H120</f>
        <v>0</v>
      </c>
      <c r="S120" s="195">
        <v>0</v>
      </c>
      <c r="T120" s="196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197" t="s">
        <v>152</v>
      </c>
      <c r="AT120" s="197" t="s">
        <v>148</v>
      </c>
      <c r="AU120" s="197" t="s">
        <v>73</v>
      </c>
      <c r="AY120" s="18" t="s">
        <v>153</v>
      </c>
      <c r="BE120" s="198">
        <f>IF(N120="základní",J120,0)</f>
        <v>0</v>
      </c>
      <c r="BF120" s="198">
        <f>IF(N120="snížená",J120,0)</f>
        <v>0</v>
      </c>
      <c r="BG120" s="198">
        <f>IF(N120="zákl. přenesená",J120,0)</f>
        <v>0</v>
      </c>
      <c r="BH120" s="198">
        <f>IF(N120="sníž. přenesená",J120,0)</f>
        <v>0</v>
      </c>
      <c r="BI120" s="198">
        <f>IF(N120="nulová",J120,0)</f>
        <v>0</v>
      </c>
      <c r="BJ120" s="18" t="s">
        <v>80</v>
      </c>
      <c r="BK120" s="198">
        <f>ROUND(I120*H120,2)</f>
        <v>0</v>
      </c>
      <c r="BL120" s="18" t="s">
        <v>152</v>
      </c>
      <c r="BM120" s="197" t="s">
        <v>520</v>
      </c>
    </row>
    <row r="121" s="2" customFormat="1">
      <c r="A121" s="39"/>
      <c r="B121" s="40"/>
      <c r="C121" s="41"/>
      <c r="D121" s="199" t="s">
        <v>155</v>
      </c>
      <c r="E121" s="41"/>
      <c r="F121" s="200" t="s">
        <v>223</v>
      </c>
      <c r="G121" s="41"/>
      <c r="H121" s="41"/>
      <c r="I121" s="201"/>
      <c r="J121" s="41"/>
      <c r="K121" s="41"/>
      <c r="L121" s="45"/>
      <c r="M121" s="202"/>
      <c r="N121" s="203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155</v>
      </c>
      <c r="AU121" s="18" t="s">
        <v>73</v>
      </c>
    </row>
    <row r="122" s="10" customFormat="1">
      <c r="A122" s="10"/>
      <c r="B122" s="206"/>
      <c r="C122" s="207"/>
      <c r="D122" s="199" t="s">
        <v>181</v>
      </c>
      <c r="E122" s="208" t="s">
        <v>19</v>
      </c>
      <c r="F122" s="209" t="s">
        <v>521</v>
      </c>
      <c r="G122" s="207"/>
      <c r="H122" s="210">
        <v>0.16200000000000001</v>
      </c>
      <c r="I122" s="211"/>
      <c r="J122" s="207"/>
      <c r="K122" s="207"/>
      <c r="L122" s="212"/>
      <c r="M122" s="213"/>
      <c r="N122" s="214"/>
      <c r="O122" s="214"/>
      <c r="P122" s="214"/>
      <c r="Q122" s="214"/>
      <c r="R122" s="214"/>
      <c r="S122" s="214"/>
      <c r="T122" s="215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T122" s="216" t="s">
        <v>181</v>
      </c>
      <c r="AU122" s="216" t="s">
        <v>73</v>
      </c>
      <c r="AV122" s="10" t="s">
        <v>82</v>
      </c>
      <c r="AW122" s="10" t="s">
        <v>35</v>
      </c>
      <c r="AX122" s="10" t="s">
        <v>80</v>
      </c>
      <c r="AY122" s="216" t="s">
        <v>153</v>
      </c>
    </row>
    <row r="123" s="2" customFormat="1" ht="24.15" customHeight="1">
      <c r="A123" s="39"/>
      <c r="B123" s="40"/>
      <c r="C123" s="217" t="s">
        <v>235</v>
      </c>
      <c r="D123" s="217" t="s">
        <v>184</v>
      </c>
      <c r="E123" s="218" t="s">
        <v>236</v>
      </c>
      <c r="F123" s="219" t="s">
        <v>237</v>
      </c>
      <c r="G123" s="220" t="s">
        <v>187</v>
      </c>
      <c r="H123" s="221">
        <v>162.30000000000001</v>
      </c>
      <c r="I123" s="222"/>
      <c r="J123" s="223">
        <f>ROUND(I123*H123,2)</f>
        <v>0</v>
      </c>
      <c r="K123" s="219" t="s">
        <v>19</v>
      </c>
      <c r="L123" s="224"/>
      <c r="M123" s="225" t="s">
        <v>19</v>
      </c>
      <c r="N123" s="226" t="s">
        <v>44</v>
      </c>
      <c r="O123" s="85"/>
      <c r="P123" s="195">
        <f>O123*H123</f>
        <v>0</v>
      </c>
      <c r="Q123" s="195">
        <v>1</v>
      </c>
      <c r="R123" s="195">
        <f>Q123*H123</f>
        <v>162.30000000000001</v>
      </c>
      <c r="S123" s="195">
        <v>0</v>
      </c>
      <c r="T123" s="196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197" t="s">
        <v>188</v>
      </c>
      <c r="AT123" s="197" t="s">
        <v>184</v>
      </c>
      <c r="AU123" s="197" t="s">
        <v>73</v>
      </c>
      <c r="AY123" s="18" t="s">
        <v>153</v>
      </c>
      <c r="BE123" s="198">
        <f>IF(N123="základní",J123,0)</f>
        <v>0</v>
      </c>
      <c r="BF123" s="198">
        <f>IF(N123="snížená",J123,0)</f>
        <v>0</v>
      </c>
      <c r="BG123" s="198">
        <f>IF(N123="zákl. přenesená",J123,0)</f>
        <v>0</v>
      </c>
      <c r="BH123" s="198">
        <f>IF(N123="sníž. přenesená",J123,0)</f>
        <v>0</v>
      </c>
      <c r="BI123" s="198">
        <f>IF(N123="nulová",J123,0)</f>
        <v>0</v>
      </c>
      <c r="BJ123" s="18" t="s">
        <v>80</v>
      </c>
      <c r="BK123" s="198">
        <f>ROUND(I123*H123,2)</f>
        <v>0</v>
      </c>
      <c r="BL123" s="18" t="s">
        <v>152</v>
      </c>
      <c r="BM123" s="197" t="s">
        <v>522</v>
      </c>
    </row>
    <row r="124" s="2" customFormat="1">
      <c r="A124" s="39"/>
      <c r="B124" s="40"/>
      <c r="C124" s="41"/>
      <c r="D124" s="199" t="s">
        <v>155</v>
      </c>
      <c r="E124" s="41"/>
      <c r="F124" s="200" t="s">
        <v>239</v>
      </c>
      <c r="G124" s="41"/>
      <c r="H124" s="41"/>
      <c r="I124" s="201"/>
      <c r="J124" s="41"/>
      <c r="K124" s="41"/>
      <c r="L124" s="45"/>
      <c r="M124" s="202"/>
      <c r="N124" s="203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155</v>
      </c>
      <c r="AU124" s="18" t="s">
        <v>73</v>
      </c>
    </row>
    <row r="125" s="10" customFormat="1">
      <c r="A125" s="10"/>
      <c r="B125" s="206"/>
      <c r="C125" s="207"/>
      <c r="D125" s="199" t="s">
        <v>181</v>
      </c>
      <c r="E125" s="208" t="s">
        <v>19</v>
      </c>
      <c r="F125" s="209" t="s">
        <v>523</v>
      </c>
      <c r="G125" s="207"/>
      <c r="H125" s="210">
        <v>162.30000000000001</v>
      </c>
      <c r="I125" s="211"/>
      <c r="J125" s="207"/>
      <c r="K125" s="207"/>
      <c r="L125" s="212"/>
      <c r="M125" s="213"/>
      <c r="N125" s="214"/>
      <c r="O125" s="214"/>
      <c r="P125" s="214"/>
      <c r="Q125" s="214"/>
      <c r="R125" s="214"/>
      <c r="S125" s="214"/>
      <c r="T125" s="215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T125" s="216" t="s">
        <v>181</v>
      </c>
      <c r="AU125" s="216" t="s">
        <v>73</v>
      </c>
      <c r="AV125" s="10" t="s">
        <v>82</v>
      </c>
      <c r="AW125" s="10" t="s">
        <v>35</v>
      </c>
      <c r="AX125" s="10" t="s">
        <v>80</v>
      </c>
      <c r="AY125" s="216" t="s">
        <v>153</v>
      </c>
    </row>
    <row r="126" s="2" customFormat="1" ht="24.15" customHeight="1">
      <c r="A126" s="39"/>
      <c r="B126" s="40"/>
      <c r="C126" s="186" t="s">
        <v>8</v>
      </c>
      <c r="D126" s="186" t="s">
        <v>148</v>
      </c>
      <c r="E126" s="187" t="s">
        <v>241</v>
      </c>
      <c r="F126" s="188" t="s">
        <v>242</v>
      </c>
      <c r="G126" s="189" t="s">
        <v>207</v>
      </c>
      <c r="H126" s="190">
        <v>950</v>
      </c>
      <c r="I126" s="191"/>
      <c r="J126" s="192">
        <f>ROUND(I126*H126,2)</f>
        <v>0</v>
      </c>
      <c r="K126" s="188" t="s">
        <v>159</v>
      </c>
      <c r="L126" s="45"/>
      <c r="M126" s="193" t="s">
        <v>19</v>
      </c>
      <c r="N126" s="194" t="s">
        <v>44</v>
      </c>
      <c r="O126" s="85"/>
      <c r="P126" s="195">
        <f>O126*H126</f>
        <v>0</v>
      </c>
      <c r="Q126" s="195">
        <v>0</v>
      </c>
      <c r="R126" s="195">
        <f>Q126*H126</f>
        <v>0</v>
      </c>
      <c r="S126" s="195">
        <v>0</v>
      </c>
      <c r="T126" s="196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197" t="s">
        <v>152</v>
      </c>
      <c r="AT126" s="197" t="s">
        <v>148</v>
      </c>
      <c r="AU126" s="197" t="s">
        <v>73</v>
      </c>
      <c r="AY126" s="18" t="s">
        <v>153</v>
      </c>
      <c r="BE126" s="198">
        <f>IF(N126="základní",J126,0)</f>
        <v>0</v>
      </c>
      <c r="BF126" s="198">
        <f>IF(N126="snížená",J126,0)</f>
        <v>0</v>
      </c>
      <c r="BG126" s="198">
        <f>IF(N126="zákl. přenesená",J126,0)</f>
        <v>0</v>
      </c>
      <c r="BH126" s="198">
        <f>IF(N126="sníž. přenesená",J126,0)</f>
        <v>0</v>
      </c>
      <c r="BI126" s="198">
        <f>IF(N126="nulová",J126,0)</f>
        <v>0</v>
      </c>
      <c r="BJ126" s="18" t="s">
        <v>80</v>
      </c>
      <c r="BK126" s="198">
        <f>ROUND(I126*H126,2)</f>
        <v>0</v>
      </c>
      <c r="BL126" s="18" t="s">
        <v>152</v>
      </c>
      <c r="BM126" s="197" t="s">
        <v>524</v>
      </c>
    </row>
    <row r="127" s="2" customFormat="1">
      <c r="A127" s="39"/>
      <c r="B127" s="40"/>
      <c r="C127" s="41"/>
      <c r="D127" s="199" t="s">
        <v>155</v>
      </c>
      <c r="E127" s="41"/>
      <c r="F127" s="200" t="s">
        <v>244</v>
      </c>
      <c r="G127" s="41"/>
      <c r="H127" s="41"/>
      <c r="I127" s="201"/>
      <c r="J127" s="41"/>
      <c r="K127" s="41"/>
      <c r="L127" s="45"/>
      <c r="M127" s="202"/>
      <c r="N127" s="203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155</v>
      </c>
      <c r="AU127" s="18" t="s">
        <v>73</v>
      </c>
    </row>
    <row r="128" s="2" customFormat="1">
      <c r="A128" s="39"/>
      <c r="B128" s="40"/>
      <c r="C128" s="41"/>
      <c r="D128" s="204" t="s">
        <v>162</v>
      </c>
      <c r="E128" s="41"/>
      <c r="F128" s="205" t="s">
        <v>245</v>
      </c>
      <c r="G128" s="41"/>
      <c r="H128" s="41"/>
      <c r="I128" s="201"/>
      <c r="J128" s="41"/>
      <c r="K128" s="41"/>
      <c r="L128" s="45"/>
      <c r="M128" s="202"/>
      <c r="N128" s="203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162</v>
      </c>
      <c r="AU128" s="18" t="s">
        <v>73</v>
      </c>
    </row>
    <row r="129" s="10" customFormat="1">
      <c r="A129" s="10"/>
      <c r="B129" s="206"/>
      <c r="C129" s="207"/>
      <c r="D129" s="199" t="s">
        <v>181</v>
      </c>
      <c r="E129" s="208" t="s">
        <v>19</v>
      </c>
      <c r="F129" s="209" t="s">
        <v>525</v>
      </c>
      <c r="G129" s="207"/>
      <c r="H129" s="210">
        <v>950</v>
      </c>
      <c r="I129" s="211"/>
      <c r="J129" s="207"/>
      <c r="K129" s="207"/>
      <c r="L129" s="212"/>
      <c r="M129" s="213"/>
      <c r="N129" s="214"/>
      <c r="O129" s="214"/>
      <c r="P129" s="214"/>
      <c r="Q129" s="214"/>
      <c r="R129" s="214"/>
      <c r="S129" s="214"/>
      <c r="T129" s="215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T129" s="216" t="s">
        <v>181</v>
      </c>
      <c r="AU129" s="216" t="s">
        <v>73</v>
      </c>
      <c r="AV129" s="10" t="s">
        <v>82</v>
      </c>
      <c r="AW129" s="10" t="s">
        <v>35</v>
      </c>
      <c r="AX129" s="10" t="s">
        <v>80</v>
      </c>
      <c r="AY129" s="216" t="s">
        <v>153</v>
      </c>
    </row>
    <row r="130" s="2" customFormat="1" ht="24.15" customHeight="1">
      <c r="A130" s="39"/>
      <c r="B130" s="40"/>
      <c r="C130" s="186" t="s">
        <v>247</v>
      </c>
      <c r="D130" s="186" t="s">
        <v>148</v>
      </c>
      <c r="E130" s="187" t="s">
        <v>248</v>
      </c>
      <c r="F130" s="188" t="s">
        <v>249</v>
      </c>
      <c r="G130" s="189" t="s">
        <v>207</v>
      </c>
      <c r="H130" s="190">
        <v>4460</v>
      </c>
      <c r="I130" s="191"/>
      <c r="J130" s="192">
        <f>ROUND(I130*H130,2)</f>
        <v>0</v>
      </c>
      <c r="K130" s="188" t="s">
        <v>159</v>
      </c>
      <c r="L130" s="45"/>
      <c r="M130" s="193" t="s">
        <v>19</v>
      </c>
      <c r="N130" s="194" t="s">
        <v>44</v>
      </c>
      <c r="O130" s="85"/>
      <c r="P130" s="195">
        <f>O130*H130</f>
        <v>0</v>
      </c>
      <c r="Q130" s="195">
        <v>0</v>
      </c>
      <c r="R130" s="195">
        <f>Q130*H130</f>
        <v>0</v>
      </c>
      <c r="S130" s="195">
        <v>0</v>
      </c>
      <c r="T130" s="196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197" t="s">
        <v>152</v>
      </c>
      <c r="AT130" s="197" t="s">
        <v>148</v>
      </c>
      <c r="AU130" s="197" t="s">
        <v>73</v>
      </c>
      <c r="AY130" s="18" t="s">
        <v>153</v>
      </c>
      <c r="BE130" s="198">
        <f>IF(N130="základní",J130,0)</f>
        <v>0</v>
      </c>
      <c r="BF130" s="198">
        <f>IF(N130="snížená",J130,0)</f>
        <v>0</v>
      </c>
      <c r="BG130" s="198">
        <f>IF(N130="zákl. přenesená",J130,0)</f>
        <v>0</v>
      </c>
      <c r="BH130" s="198">
        <f>IF(N130="sníž. přenesená",J130,0)</f>
        <v>0</v>
      </c>
      <c r="BI130" s="198">
        <f>IF(N130="nulová",J130,0)</f>
        <v>0</v>
      </c>
      <c r="BJ130" s="18" t="s">
        <v>80</v>
      </c>
      <c r="BK130" s="198">
        <f>ROUND(I130*H130,2)</f>
        <v>0</v>
      </c>
      <c r="BL130" s="18" t="s">
        <v>152</v>
      </c>
      <c r="BM130" s="197" t="s">
        <v>526</v>
      </c>
    </row>
    <row r="131" s="2" customFormat="1">
      <c r="A131" s="39"/>
      <c r="B131" s="40"/>
      <c r="C131" s="41"/>
      <c r="D131" s="199" t="s">
        <v>155</v>
      </c>
      <c r="E131" s="41"/>
      <c r="F131" s="200" t="s">
        <v>251</v>
      </c>
      <c r="G131" s="41"/>
      <c r="H131" s="41"/>
      <c r="I131" s="201"/>
      <c r="J131" s="41"/>
      <c r="K131" s="41"/>
      <c r="L131" s="45"/>
      <c r="M131" s="202"/>
      <c r="N131" s="203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155</v>
      </c>
      <c r="AU131" s="18" t="s">
        <v>73</v>
      </c>
    </row>
    <row r="132" s="2" customFormat="1">
      <c r="A132" s="39"/>
      <c r="B132" s="40"/>
      <c r="C132" s="41"/>
      <c r="D132" s="204" t="s">
        <v>162</v>
      </c>
      <c r="E132" s="41"/>
      <c r="F132" s="205" t="s">
        <v>252</v>
      </c>
      <c r="G132" s="41"/>
      <c r="H132" s="41"/>
      <c r="I132" s="201"/>
      <c r="J132" s="41"/>
      <c r="K132" s="41"/>
      <c r="L132" s="45"/>
      <c r="M132" s="202"/>
      <c r="N132" s="203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162</v>
      </c>
      <c r="AU132" s="18" t="s">
        <v>73</v>
      </c>
    </row>
    <row r="133" s="10" customFormat="1">
      <c r="A133" s="10"/>
      <c r="B133" s="206"/>
      <c r="C133" s="207"/>
      <c r="D133" s="199" t="s">
        <v>181</v>
      </c>
      <c r="E133" s="208" t="s">
        <v>19</v>
      </c>
      <c r="F133" s="209" t="s">
        <v>527</v>
      </c>
      <c r="G133" s="207"/>
      <c r="H133" s="210">
        <v>4460</v>
      </c>
      <c r="I133" s="211"/>
      <c r="J133" s="207"/>
      <c r="K133" s="207"/>
      <c r="L133" s="212"/>
      <c r="M133" s="213"/>
      <c r="N133" s="214"/>
      <c r="O133" s="214"/>
      <c r="P133" s="214"/>
      <c r="Q133" s="214"/>
      <c r="R133" s="214"/>
      <c r="S133" s="214"/>
      <c r="T133" s="215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T133" s="216" t="s">
        <v>181</v>
      </c>
      <c r="AU133" s="216" t="s">
        <v>73</v>
      </c>
      <c r="AV133" s="10" t="s">
        <v>82</v>
      </c>
      <c r="AW133" s="10" t="s">
        <v>35</v>
      </c>
      <c r="AX133" s="10" t="s">
        <v>80</v>
      </c>
      <c r="AY133" s="216" t="s">
        <v>153</v>
      </c>
    </row>
    <row r="134" s="2" customFormat="1" ht="21.75" customHeight="1">
      <c r="A134" s="39"/>
      <c r="B134" s="40"/>
      <c r="C134" s="217" t="s">
        <v>254</v>
      </c>
      <c r="D134" s="217" t="s">
        <v>184</v>
      </c>
      <c r="E134" s="218" t="s">
        <v>255</v>
      </c>
      <c r="F134" s="219" t="s">
        <v>256</v>
      </c>
      <c r="G134" s="220" t="s">
        <v>207</v>
      </c>
      <c r="H134" s="221">
        <v>80</v>
      </c>
      <c r="I134" s="222"/>
      <c r="J134" s="223">
        <f>ROUND(I134*H134,2)</f>
        <v>0</v>
      </c>
      <c r="K134" s="219" t="s">
        <v>19</v>
      </c>
      <c r="L134" s="224"/>
      <c r="M134" s="225" t="s">
        <v>19</v>
      </c>
      <c r="N134" s="226" t="s">
        <v>44</v>
      </c>
      <c r="O134" s="85"/>
      <c r="P134" s="195">
        <f>O134*H134</f>
        <v>0</v>
      </c>
      <c r="Q134" s="195">
        <v>0.0035999999999999999</v>
      </c>
      <c r="R134" s="195">
        <f>Q134*H134</f>
        <v>0.28799999999999998</v>
      </c>
      <c r="S134" s="195">
        <v>0</v>
      </c>
      <c r="T134" s="196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197" t="s">
        <v>188</v>
      </c>
      <c r="AT134" s="197" t="s">
        <v>184</v>
      </c>
      <c r="AU134" s="197" t="s">
        <v>73</v>
      </c>
      <c r="AY134" s="18" t="s">
        <v>153</v>
      </c>
      <c r="BE134" s="198">
        <f>IF(N134="základní",J134,0)</f>
        <v>0</v>
      </c>
      <c r="BF134" s="198">
        <f>IF(N134="snížená",J134,0)</f>
        <v>0</v>
      </c>
      <c r="BG134" s="198">
        <f>IF(N134="zákl. přenesená",J134,0)</f>
        <v>0</v>
      </c>
      <c r="BH134" s="198">
        <f>IF(N134="sníž. přenesená",J134,0)</f>
        <v>0</v>
      </c>
      <c r="BI134" s="198">
        <f>IF(N134="nulová",J134,0)</f>
        <v>0</v>
      </c>
      <c r="BJ134" s="18" t="s">
        <v>80</v>
      </c>
      <c r="BK134" s="198">
        <f>ROUND(I134*H134,2)</f>
        <v>0</v>
      </c>
      <c r="BL134" s="18" t="s">
        <v>152</v>
      </c>
      <c r="BM134" s="197" t="s">
        <v>528</v>
      </c>
    </row>
    <row r="135" s="2" customFormat="1">
      <c r="A135" s="39"/>
      <c r="B135" s="40"/>
      <c r="C135" s="41"/>
      <c r="D135" s="199" t="s">
        <v>155</v>
      </c>
      <c r="E135" s="41"/>
      <c r="F135" s="200" t="s">
        <v>256</v>
      </c>
      <c r="G135" s="41"/>
      <c r="H135" s="41"/>
      <c r="I135" s="201"/>
      <c r="J135" s="41"/>
      <c r="K135" s="41"/>
      <c r="L135" s="45"/>
      <c r="M135" s="202"/>
      <c r="N135" s="203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155</v>
      </c>
      <c r="AU135" s="18" t="s">
        <v>73</v>
      </c>
    </row>
    <row r="136" s="2" customFormat="1" ht="21.75" customHeight="1">
      <c r="A136" s="39"/>
      <c r="B136" s="40"/>
      <c r="C136" s="217" t="s">
        <v>258</v>
      </c>
      <c r="D136" s="217" t="s">
        <v>184</v>
      </c>
      <c r="E136" s="218" t="s">
        <v>259</v>
      </c>
      <c r="F136" s="219" t="s">
        <v>260</v>
      </c>
      <c r="G136" s="220" t="s">
        <v>207</v>
      </c>
      <c r="H136" s="221">
        <v>120</v>
      </c>
      <c r="I136" s="222"/>
      <c r="J136" s="223">
        <f>ROUND(I136*H136,2)</f>
        <v>0</v>
      </c>
      <c r="K136" s="219" t="s">
        <v>19</v>
      </c>
      <c r="L136" s="224"/>
      <c r="M136" s="225" t="s">
        <v>19</v>
      </c>
      <c r="N136" s="226" t="s">
        <v>44</v>
      </c>
      <c r="O136" s="85"/>
      <c r="P136" s="195">
        <f>O136*H136</f>
        <v>0</v>
      </c>
      <c r="Q136" s="195">
        <v>0.0035999999999999999</v>
      </c>
      <c r="R136" s="195">
        <f>Q136*H136</f>
        <v>0.432</v>
      </c>
      <c r="S136" s="195">
        <v>0</v>
      </c>
      <c r="T136" s="196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197" t="s">
        <v>188</v>
      </c>
      <c r="AT136" s="197" t="s">
        <v>184</v>
      </c>
      <c r="AU136" s="197" t="s">
        <v>73</v>
      </c>
      <c r="AY136" s="18" t="s">
        <v>153</v>
      </c>
      <c r="BE136" s="198">
        <f>IF(N136="základní",J136,0)</f>
        <v>0</v>
      </c>
      <c r="BF136" s="198">
        <f>IF(N136="snížená",J136,0)</f>
        <v>0</v>
      </c>
      <c r="BG136" s="198">
        <f>IF(N136="zákl. přenesená",J136,0)</f>
        <v>0</v>
      </c>
      <c r="BH136" s="198">
        <f>IF(N136="sníž. přenesená",J136,0)</f>
        <v>0</v>
      </c>
      <c r="BI136" s="198">
        <f>IF(N136="nulová",J136,0)</f>
        <v>0</v>
      </c>
      <c r="BJ136" s="18" t="s">
        <v>80</v>
      </c>
      <c r="BK136" s="198">
        <f>ROUND(I136*H136,2)</f>
        <v>0</v>
      </c>
      <c r="BL136" s="18" t="s">
        <v>152</v>
      </c>
      <c r="BM136" s="197" t="s">
        <v>529</v>
      </c>
    </row>
    <row r="137" s="2" customFormat="1">
      <c r="A137" s="39"/>
      <c r="B137" s="40"/>
      <c r="C137" s="41"/>
      <c r="D137" s="199" t="s">
        <v>155</v>
      </c>
      <c r="E137" s="41"/>
      <c r="F137" s="200" t="s">
        <v>260</v>
      </c>
      <c r="G137" s="41"/>
      <c r="H137" s="41"/>
      <c r="I137" s="201"/>
      <c r="J137" s="41"/>
      <c r="K137" s="41"/>
      <c r="L137" s="45"/>
      <c r="M137" s="202"/>
      <c r="N137" s="203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155</v>
      </c>
      <c r="AU137" s="18" t="s">
        <v>73</v>
      </c>
    </row>
    <row r="138" s="2" customFormat="1" ht="16.5" customHeight="1">
      <c r="A138" s="39"/>
      <c r="B138" s="40"/>
      <c r="C138" s="217" t="s">
        <v>262</v>
      </c>
      <c r="D138" s="217" t="s">
        <v>184</v>
      </c>
      <c r="E138" s="218" t="s">
        <v>263</v>
      </c>
      <c r="F138" s="219" t="s">
        <v>264</v>
      </c>
      <c r="G138" s="220" t="s">
        <v>207</v>
      </c>
      <c r="H138" s="221">
        <v>110</v>
      </c>
      <c r="I138" s="222"/>
      <c r="J138" s="223">
        <f>ROUND(I138*H138,2)</f>
        <v>0</v>
      </c>
      <c r="K138" s="219" t="s">
        <v>19</v>
      </c>
      <c r="L138" s="224"/>
      <c r="M138" s="225" t="s">
        <v>19</v>
      </c>
      <c r="N138" s="226" t="s">
        <v>44</v>
      </c>
      <c r="O138" s="85"/>
      <c r="P138" s="195">
        <f>O138*H138</f>
        <v>0</v>
      </c>
      <c r="Q138" s="195">
        <v>0.0035999999999999999</v>
      </c>
      <c r="R138" s="195">
        <f>Q138*H138</f>
        <v>0.39599999999999996</v>
      </c>
      <c r="S138" s="195">
        <v>0</v>
      </c>
      <c r="T138" s="196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197" t="s">
        <v>188</v>
      </c>
      <c r="AT138" s="197" t="s">
        <v>184</v>
      </c>
      <c r="AU138" s="197" t="s">
        <v>73</v>
      </c>
      <c r="AY138" s="18" t="s">
        <v>153</v>
      </c>
      <c r="BE138" s="198">
        <f>IF(N138="základní",J138,0)</f>
        <v>0</v>
      </c>
      <c r="BF138" s="198">
        <f>IF(N138="snížená",J138,0)</f>
        <v>0</v>
      </c>
      <c r="BG138" s="198">
        <f>IF(N138="zákl. přenesená",J138,0)</f>
        <v>0</v>
      </c>
      <c r="BH138" s="198">
        <f>IF(N138="sníž. přenesená",J138,0)</f>
        <v>0</v>
      </c>
      <c r="BI138" s="198">
        <f>IF(N138="nulová",J138,0)</f>
        <v>0</v>
      </c>
      <c r="BJ138" s="18" t="s">
        <v>80</v>
      </c>
      <c r="BK138" s="198">
        <f>ROUND(I138*H138,2)</f>
        <v>0</v>
      </c>
      <c r="BL138" s="18" t="s">
        <v>152</v>
      </c>
      <c r="BM138" s="197" t="s">
        <v>530</v>
      </c>
    </row>
    <row r="139" s="2" customFormat="1">
      <c r="A139" s="39"/>
      <c r="B139" s="40"/>
      <c r="C139" s="41"/>
      <c r="D139" s="199" t="s">
        <v>155</v>
      </c>
      <c r="E139" s="41"/>
      <c r="F139" s="200" t="s">
        <v>264</v>
      </c>
      <c r="G139" s="41"/>
      <c r="H139" s="41"/>
      <c r="I139" s="201"/>
      <c r="J139" s="41"/>
      <c r="K139" s="41"/>
      <c r="L139" s="45"/>
      <c r="M139" s="202"/>
      <c r="N139" s="203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155</v>
      </c>
      <c r="AU139" s="18" t="s">
        <v>73</v>
      </c>
    </row>
    <row r="140" s="2" customFormat="1" ht="21.75" customHeight="1">
      <c r="A140" s="39"/>
      <c r="B140" s="40"/>
      <c r="C140" s="217" t="s">
        <v>266</v>
      </c>
      <c r="D140" s="217" t="s">
        <v>184</v>
      </c>
      <c r="E140" s="218" t="s">
        <v>267</v>
      </c>
      <c r="F140" s="219" t="s">
        <v>268</v>
      </c>
      <c r="G140" s="220" t="s">
        <v>207</v>
      </c>
      <c r="H140" s="221">
        <v>180</v>
      </c>
      <c r="I140" s="222"/>
      <c r="J140" s="223">
        <f>ROUND(I140*H140,2)</f>
        <v>0</v>
      </c>
      <c r="K140" s="219" t="s">
        <v>19</v>
      </c>
      <c r="L140" s="224"/>
      <c r="M140" s="225" t="s">
        <v>19</v>
      </c>
      <c r="N140" s="226" t="s">
        <v>44</v>
      </c>
      <c r="O140" s="85"/>
      <c r="P140" s="195">
        <f>O140*H140</f>
        <v>0</v>
      </c>
      <c r="Q140" s="195">
        <v>0.0035999999999999999</v>
      </c>
      <c r="R140" s="195">
        <f>Q140*H140</f>
        <v>0.64800000000000002</v>
      </c>
      <c r="S140" s="195">
        <v>0</v>
      </c>
      <c r="T140" s="196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197" t="s">
        <v>188</v>
      </c>
      <c r="AT140" s="197" t="s">
        <v>184</v>
      </c>
      <c r="AU140" s="197" t="s">
        <v>73</v>
      </c>
      <c r="AY140" s="18" t="s">
        <v>153</v>
      </c>
      <c r="BE140" s="198">
        <f>IF(N140="základní",J140,0)</f>
        <v>0</v>
      </c>
      <c r="BF140" s="198">
        <f>IF(N140="snížená",J140,0)</f>
        <v>0</v>
      </c>
      <c r="BG140" s="198">
        <f>IF(N140="zákl. přenesená",J140,0)</f>
        <v>0</v>
      </c>
      <c r="BH140" s="198">
        <f>IF(N140="sníž. přenesená",J140,0)</f>
        <v>0</v>
      </c>
      <c r="BI140" s="198">
        <f>IF(N140="nulová",J140,0)</f>
        <v>0</v>
      </c>
      <c r="BJ140" s="18" t="s">
        <v>80</v>
      </c>
      <c r="BK140" s="198">
        <f>ROUND(I140*H140,2)</f>
        <v>0</v>
      </c>
      <c r="BL140" s="18" t="s">
        <v>152</v>
      </c>
      <c r="BM140" s="197" t="s">
        <v>531</v>
      </c>
    </row>
    <row r="141" s="2" customFormat="1">
      <c r="A141" s="39"/>
      <c r="B141" s="40"/>
      <c r="C141" s="41"/>
      <c r="D141" s="199" t="s">
        <v>155</v>
      </c>
      <c r="E141" s="41"/>
      <c r="F141" s="200" t="s">
        <v>268</v>
      </c>
      <c r="G141" s="41"/>
      <c r="H141" s="41"/>
      <c r="I141" s="201"/>
      <c r="J141" s="41"/>
      <c r="K141" s="41"/>
      <c r="L141" s="45"/>
      <c r="M141" s="202"/>
      <c r="N141" s="203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155</v>
      </c>
      <c r="AU141" s="18" t="s">
        <v>73</v>
      </c>
    </row>
    <row r="142" s="2" customFormat="1" ht="21.75" customHeight="1">
      <c r="A142" s="39"/>
      <c r="B142" s="40"/>
      <c r="C142" s="217" t="s">
        <v>7</v>
      </c>
      <c r="D142" s="217" t="s">
        <v>184</v>
      </c>
      <c r="E142" s="218" t="s">
        <v>270</v>
      </c>
      <c r="F142" s="219" t="s">
        <v>271</v>
      </c>
      <c r="G142" s="220" t="s">
        <v>207</v>
      </c>
      <c r="H142" s="221">
        <v>70</v>
      </c>
      <c r="I142" s="222"/>
      <c r="J142" s="223">
        <f>ROUND(I142*H142,2)</f>
        <v>0</v>
      </c>
      <c r="K142" s="219" t="s">
        <v>19</v>
      </c>
      <c r="L142" s="224"/>
      <c r="M142" s="225" t="s">
        <v>19</v>
      </c>
      <c r="N142" s="226" t="s">
        <v>44</v>
      </c>
      <c r="O142" s="85"/>
      <c r="P142" s="195">
        <f>O142*H142</f>
        <v>0</v>
      </c>
      <c r="Q142" s="195">
        <v>0.0035999999999999999</v>
      </c>
      <c r="R142" s="195">
        <f>Q142*H142</f>
        <v>0.252</v>
      </c>
      <c r="S142" s="195">
        <v>0</v>
      </c>
      <c r="T142" s="196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197" t="s">
        <v>188</v>
      </c>
      <c r="AT142" s="197" t="s">
        <v>184</v>
      </c>
      <c r="AU142" s="197" t="s">
        <v>73</v>
      </c>
      <c r="AY142" s="18" t="s">
        <v>153</v>
      </c>
      <c r="BE142" s="198">
        <f>IF(N142="základní",J142,0)</f>
        <v>0</v>
      </c>
      <c r="BF142" s="198">
        <f>IF(N142="snížená",J142,0)</f>
        <v>0</v>
      </c>
      <c r="BG142" s="198">
        <f>IF(N142="zákl. přenesená",J142,0)</f>
        <v>0</v>
      </c>
      <c r="BH142" s="198">
        <f>IF(N142="sníž. přenesená",J142,0)</f>
        <v>0</v>
      </c>
      <c r="BI142" s="198">
        <f>IF(N142="nulová",J142,0)</f>
        <v>0</v>
      </c>
      <c r="BJ142" s="18" t="s">
        <v>80</v>
      </c>
      <c r="BK142" s="198">
        <f>ROUND(I142*H142,2)</f>
        <v>0</v>
      </c>
      <c r="BL142" s="18" t="s">
        <v>152</v>
      </c>
      <c r="BM142" s="197" t="s">
        <v>532</v>
      </c>
    </row>
    <row r="143" s="2" customFormat="1">
      <c r="A143" s="39"/>
      <c r="B143" s="40"/>
      <c r="C143" s="41"/>
      <c r="D143" s="199" t="s">
        <v>155</v>
      </c>
      <c r="E143" s="41"/>
      <c r="F143" s="200" t="s">
        <v>271</v>
      </c>
      <c r="G143" s="41"/>
      <c r="H143" s="41"/>
      <c r="I143" s="201"/>
      <c r="J143" s="41"/>
      <c r="K143" s="41"/>
      <c r="L143" s="45"/>
      <c r="M143" s="202"/>
      <c r="N143" s="203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155</v>
      </c>
      <c r="AU143" s="18" t="s">
        <v>73</v>
      </c>
    </row>
    <row r="144" s="2" customFormat="1" ht="16.5" customHeight="1">
      <c r="A144" s="39"/>
      <c r="B144" s="40"/>
      <c r="C144" s="217" t="s">
        <v>273</v>
      </c>
      <c r="D144" s="217" t="s">
        <v>184</v>
      </c>
      <c r="E144" s="218" t="s">
        <v>274</v>
      </c>
      <c r="F144" s="219" t="s">
        <v>275</v>
      </c>
      <c r="G144" s="220" t="s">
        <v>207</v>
      </c>
      <c r="H144" s="221">
        <v>120</v>
      </c>
      <c r="I144" s="222"/>
      <c r="J144" s="223">
        <f>ROUND(I144*H144,2)</f>
        <v>0</v>
      </c>
      <c r="K144" s="219" t="s">
        <v>19</v>
      </c>
      <c r="L144" s="224"/>
      <c r="M144" s="225" t="s">
        <v>19</v>
      </c>
      <c r="N144" s="226" t="s">
        <v>44</v>
      </c>
      <c r="O144" s="85"/>
      <c r="P144" s="195">
        <f>O144*H144</f>
        <v>0</v>
      </c>
      <c r="Q144" s="195">
        <v>0.0035999999999999999</v>
      </c>
      <c r="R144" s="195">
        <f>Q144*H144</f>
        <v>0.432</v>
      </c>
      <c r="S144" s="195">
        <v>0</v>
      </c>
      <c r="T144" s="196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197" t="s">
        <v>188</v>
      </c>
      <c r="AT144" s="197" t="s">
        <v>184</v>
      </c>
      <c r="AU144" s="197" t="s">
        <v>73</v>
      </c>
      <c r="AY144" s="18" t="s">
        <v>153</v>
      </c>
      <c r="BE144" s="198">
        <f>IF(N144="základní",J144,0)</f>
        <v>0</v>
      </c>
      <c r="BF144" s="198">
        <f>IF(N144="snížená",J144,0)</f>
        <v>0</v>
      </c>
      <c r="BG144" s="198">
        <f>IF(N144="zákl. přenesená",J144,0)</f>
        <v>0</v>
      </c>
      <c r="BH144" s="198">
        <f>IF(N144="sníž. přenesená",J144,0)</f>
        <v>0</v>
      </c>
      <c r="BI144" s="198">
        <f>IF(N144="nulová",J144,0)</f>
        <v>0</v>
      </c>
      <c r="BJ144" s="18" t="s">
        <v>80</v>
      </c>
      <c r="BK144" s="198">
        <f>ROUND(I144*H144,2)</f>
        <v>0</v>
      </c>
      <c r="BL144" s="18" t="s">
        <v>152</v>
      </c>
      <c r="BM144" s="197" t="s">
        <v>533</v>
      </c>
    </row>
    <row r="145" s="2" customFormat="1">
      <c r="A145" s="39"/>
      <c r="B145" s="40"/>
      <c r="C145" s="41"/>
      <c r="D145" s="199" t="s">
        <v>155</v>
      </c>
      <c r="E145" s="41"/>
      <c r="F145" s="200" t="s">
        <v>275</v>
      </c>
      <c r="G145" s="41"/>
      <c r="H145" s="41"/>
      <c r="I145" s="201"/>
      <c r="J145" s="41"/>
      <c r="K145" s="41"/>
      <c r="L145" s="45"/>
      <c r="M145" s="202"/>
      <c r="N145" s="203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155</v>
      </c>
      <c r="AU145" s="18" t="s">
        <v>73</v>
      </c>
    </row>
    <row r="146" s="2" customFormat="1" ht="16.5" customHeight="1">
      <c r="A146" s="39"/>
      <c r="B146" s="40"/>
      <c r="C146" s="217" t="s">
        <v>277</v>
      </c>
      <c r="D146" s="217" t="s">
        <v>184</v>
      </c>
      <c r="E146" s="218" t="s">
        <v>278</v>
      </c>
      <c r="F146" s="219" t="s">
        <v>279</v>
      </c>
      <c r="G146" s="220" t="s">
        <v>207</v>
      </c>
      <c r="H146" s="221">
        <v>90</v>
      </c>
      <c r="I146" s="222"/>
      <c r="J146" s="223">
        <f>ROUND(I146*H146,2)</f>
        <v>0</v>
      </c>
      <c r="K146" s="219" t="s">
        <v>19</v>
      </c>
      <c r="L146" s="224"/>
      <c r="M146" s="225" t="s">
        <v>19</v>
      </c>
      <c r="N146" s="226" t="s">
        <v>44</v>
      </c>
      <c r="O146" s="85"/>
      <c r="P146" s="195">
        <f>O146*H146</f>
        <v>0</v>
      </c>
      <c r="Q146" s="195">
        <v>0.0015</v>
      </c>
      <c r="R146" s="195">
        <f>Q146*H146</f>
        <v>0.13500000000000001</v>
      </c>
      <c r="S146" s="195">
        <v>0</v>
      </c>
      <c r="T146" s="196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197" t="s">
        <v>188</v>
      </c>
      <c r="AT146" s="197" t="s">
        <v>184</v>
      </c>
      <c r="AU146" s="197" t="s">
        <v>73</v>
      </c>
      <c r="AY146" s="18" t="s">
        <v>153</v>
      </c>
      <c r="BE146" s="198">
        <f>IF(N146="základní",J146,0)</f>
        <v>0</v>
      </c>
      <c r="BF146" s="198">
        <f>IF(N146="snížená",J146,0)</f>
        <v>0</v>
      </c>
      <c r="BG146" s="198">
        <f>IF(N146="zákl. přenesená",J146,0)</f>
        <v>0</v>
      </c>
      <c r="BH146" s="198">
        <f>IF(N146="sníž. přenesená",J146,0)</f>
        <v>0</v>
      </c>
      <c r="BI146" s="198">
        <f>IF(N146="nulová",J146,0)</f>
        <v>0</v>
      </c>
      <c r="BJ146" s="18" t="s">
        <v>80</v>
      </c>
      <c r="BK146" s="198">
        <f>ROUND(I146*H146,2)</f>
        <v>0</v>
      </c>
      <c r="BL146" s="18" t="s">
        <v>152</v>
      </c>
      <c r="BM146" s="197" t="s">
        <v>534</v>
      </c>
    </row>
    <row r="147" s="2" customFormat="1">
      <c r="A147" s="39"/>
      <c r="B147" s="40"/>
      <c r="C147" s="41"/>
      <c r="D147" s="199" t="s">
        <v>155</v>
      </c>
      <c r="E147" s="41"/>
      <c r="F147" s="200" t="s">
        <v>279</v>
      </c>
      <c r="G147" s="41"/>
      <c r="H147" s="41"/>
      <c r="I147" s="201"/>
      <c r="J147" s="41"/>
      <c r="K147" s="41"/>
      <c r="L147" s="45"/>
      <c r="M147" s="202"/>
      <c r="N147" s="203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155</v>
      </c>
      <c r="AU147" s="18" t="s">
        <v>73</v>
      </c>
    </row>
    <row r="148" s="2" customFormat="1" ht="24.15" customHeight="1">
      <c r="A148" s="39"/>
      <c r="B148" s="40"/>
      <c r="C148" s="217" t="s">
        <v>281</v>
      </c>
      <c r="D148" s="217" t="s">
        <v>184</v>
      </c>
      <c r="E148" s="218" t="s">
        <v>282</v>
      </c>
      <c r="F148" s="219" t="s">
        <v>283</v>
      </c>
      <c r="G148" s="220" t="s">
        <v>207</v>
      </c>
      <c r="H148" s="221">
        <v>90</v>
      </c>
      <c r="I148" s="222"/>
      <c r="J148" s="223">
        <f>ROUND(I148*H148,2)</f>
        <v>0</v>
      </c>
      <c r="K148" s="219" t="s">
        <v>19</v>
      </c>
      <c r="L148" s="224"/>
      <c r="M148" s="225" t="s">
        <v>19</v>
      </c>
      <c r="N148" s="226" t="s">
        <v>44</v>
      </c>
      <c r="O148" s="85"/>
      <c r="P148" s="195">
        <f>O148*H148</f>
        <v>0</v>
      </c>
      <c r="Q148" s="195">
        <v>0.0015</v>
      </c>
      <c r="R148" s="195">
        <f>Q148*H148</f>
        <v>0.13500000000000001</v>
      </c>
      <c r="S148" s="195">
        <v>0</v>
      </c>
      <c r="T148" s="196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197" t="s">
        <v>188</v>
      </c>
      <c r="AT148" s="197" t="s">
        <v>184</v>
      </c>
      <c r="AU148" s="197" t="s">
        <v>73</v>
      </c>
      <c r="AY148" s="18" t="s">
        <v>153</v>
      </c>
      <c r="BE148" s="198">
        <f>IF(N148="základní",J148,0)</f>
        <v>0</v>
      </c>
      <c r="BF148" s="198">
        <f>IF(N148="snížená",J148,0)</f>
        <v>0</v>
      </c>
      <c r="BG148" s="198">
        <f>IF(N148="zákl. přenesená",J148,0)</f>
        <v>0</v>
      </c>
      <c r="BH148" s="198">
        <f>IF(N148="sníž. přenesená",J148,0)</f>
        <v>0</v>
      </c>
      <c r="BI148" s="198">
        <f>IF(N148="nulová",J148,0)</f>
        <v>0</v>
      </c>
      <c r="BJ148" s="18" t="s">
        <v>80</v>
      </c>
      <c r="BK148" s="198">
        <f>ROUND(I148*H148,2)</f>
        <v>0</v>
      </c>
      <c r="BL148" s="18" t="s">
        <v>152</v>
      </c>
      <c r="BM148" s="197" t="s">
        <v>535</v>
      </c>
    </row>
    <row r="149" s="2" customFormat="1">
      <c r="A149" s="39"/>
      <c r="B149" s="40"/>
      <c r="C149" s="41"/>
      <c r="D149" s="199" t="s">
        <v>155</v>
      </c>
      <c r="E149" s="41"/>
      <c r="F149" s="200" t="s">
        <v>283</v>
      </c>
      <c r="G149" s="41"/>
      <c r="H149" s="41"/>
      <c r="I149" s="201"/>
      <c r="J149" s="41"/>
      <c r="K149" s="41"/>
      <c r="L149" s="45"/>
      <c r="M149" s="202"/>
      <c r="N149" s="203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155</v>
      </c>
      <c r="AU149" s="18" t="s">
        <v>73</v>
      </c>
    </row>
    <row r="150" s="2" customFormat="1" ht="21.75" customHeight="1">
      <c r="A150" s="39"/>
      <c r="B150" s="40"/>
      <c r="C150" s="217" t="s">
        <v>285</v>
      </c>
      <c r="D150" s="217" t="s">
        <v>184</v>
      </c>
      <c r="E150" s="218" t="s">
        <v>286</v>
      </c>
      <c r="F150" s="219" t="s">
        <v>287</v>
      </c>
      <c r="G150" s="220" t="s">
        <v>207</v>
      </c>
      <c r="H150" s="221">
        <v>90</v>
      </c>
      <c r="I150" s="222"/>
      <c r="J150" s="223">
        <f>ROUND(I150*H150,2)</f>
        <v>0</v>
      </c>
      <c r="K150" s="219" t="s">
        <v>19</v>
      </c>
      <c r="L150" s="224"/>
      <c r="M150" s="225" t="s">
        <v>19</v>
      </c>
      <c r="N150" s="226" t="s">
        <v>44</v>
      </c>
      <c r="O150" s="85"/>
      <c r="P150" s="195">
        <f>O150*H150</f>
        <v>0</v>
      </c>
      <c r="Q150" s="195">
        <v>0.0015</v>
      </c>
      <c r="R150" s="195">
        <f>Q150*H150</f>
        <v>0.13500000000000001</v>
      </c>
      <c r="S150" s="195">
        <v>0</v>
      </c>
      <c r="T150" s="196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197" t="s">
        <v>188</v>
      </c>
      <c r="AT150" s="197" t="s">
        <v>184</v>
      </c>
      <c r="AU150" s="197" t="s">
        <v>73</v>
      </c>
      <c r="AY150" s="18" t="s">
        <v>153</v>
      </c>
      <c r="BE150" s="198">
        <f>IF(N150="základní",J150,0)</f>
        <v>0</v>
      </c>
      <c r="BF150" s="198">
        <f>IF(N150="snížená",J150,0)</f>
        <v>0</v>
      </c>
      <c r="BG150" s="198">
        <f>IF(N150="zákl. přenesená",J150,0)</f>
        <v>0</v>
      </c>
      <c r="BH150" s="198">
        <f>IF(N150="sníž. přenesená",J150,0)</f>
        <v>0</v>
      </c>
      <c r="BI150" s="198">
        <f>IF(N150="nulová",J150,0)</f>
        <v>0</v>
      </c>
      <c r="BJ150" s="18" t="s">
        <v>80</v>
      </c>
      <c r="BK150" s="198">
        <f>ROUND(I150*H150,2)</f>
        <v>0</v>
      </c>
      <c r="BL150" s="18" t="s">
        <v>152</v>
      </c>
      <c r="BM150" s="197" t="s">
        <v>536</v>
      </c>
    </row>
    <row r="151" s="2" customFormat="1">
      <c r="A151" s="39"/>
      <c r="B151" s="40"/>
      <c r="C151" s="41"/>
      <c r="D151" s="199" t="s">
        <v>155</v>
      </c>
      <c r="E151" s="41"/>
      <c r="F151" s="200" t="s">
        <v>287</v>
      </c>
      <c r="G151" s="41"/>
      <c r="H151" s="41"/>
      <c r="I151" s="201"/>
      <c r="J151" s="41"/>
      <c r="K151" s="41"/>
      <c r="L151" s="45"/>
      <c r="M151" s="202"/>
      <c r="N151" s="203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155</v>
      </c>
      <c r="AU151" s="18" t="s">
        <v>73</v>
      </c>
    </row>
    <row r="152" s="2" customFormat="1" ht="21.75" customHeight="1">
      <c r="A152" s="39"/>
      <c r="B152" s="40"/>
      <c r="C152" s="217" t="s">
        <v>289</v>
      </c>
      <c r="D152" s="217" t="s">
        <v>184</v>
      </c>
      <c r="E152" s="218" t="s">
        <v>290</v>
      </c>
      <c r="F152" s="219" t="s">
        <v>291</v>
      </c>
      <c r="G152" s="220" t="s">
        <v>207</v>
      </c>
      <c r="H152" s="221">
        <v>840</v>
      </c>
      <c r="I152" s="222"/>
      <c r="J152" s="223">
        <f>ROUND(I152*H152,2)</f>
        <v>0</v>
      </c>
      <c r="K152" s="219" t="s">
        <v>19</v>
      </c>
      <c r="L152" s="224"/>
      <c r="M152" s="225" t="s">
        <v>19</v>
      </c>
      <c r="N152" s="226" t="s">
        <v>44</v>
      </c>
      <c r="O152" s="85"/>
      <c r="P152" s="195">
        <f>O152*H152</f>
        <v>0</v>
      </c>
      <c r="Q152" s="195">
        <v>0.0011999999999999999</v>
      </c>
      <c r="R152" s="195">
        <f>Q152*H152</f>
        <v>1.008</v>
      </c>
      <c r="S152" s="195">
        <v>0</v>
      </c>
      <c r="T152" s="196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197" t="s">
        <v>188</v>
      </c>
      <c r="AT152" s="197" t="s">
        <v>184</v>
      </c>
      <c r="AU152" s="197" t="s">
        <v>73</v>
      </c>
      <c r="AY152" s="18" t="s">
        <v>153</v>
      </c>
      <c r="BE152" s="198">
        <f>IF(N152="základní",J152,0)</f>
        <v>0</v>
      </c>
      <c r="BF152" s="198">
        <f>IF(N152="snížená",J152,0)</f>
        <v>0</v>
      </c>
      <c r="BG152" s="198">
        <f>IF(N152="zákl. přenesená",J152,0)</f>
        <v>0</v>
      </c>
      <c r="BH152" s="198">
        <f>IF(N152="sníž. přenesená",J152,0)</f>
        <v>0</v>
      </c>
      <c r="BI152" s="198">
        <f>IF(N152="nulová",J152,0)</f>
        <v>0</v>
      </c>
      <c r="BJ152" s="18" t="s">
        <v>80</v>
      </c>
      <c r="BK152" s="198">
        <f>ROUND(I152*H152,2)</f>
        <v>0</v>
      </c>
      <c r="BL152" s="18" t="s">
        <v>152</v>
      </c>
      <c r="BM152" s="197" t="s">
        <v>537</v>
      </c>
    </row>
    <row r="153" s="2" customFormat="1">
      <c r="A153" s="39"/>
      <c r="B153" s="40"/>
      <c r="C153" s="41"/>
      <c r="D153" s="199" t="s">
        <v>155</v>
      </c>
      <c r="E153" s="41"/>
      <c r="F153" s="200" t="s">
        <v>291</v>
      </c>
      <c r="G153" s="41"/>
      <c r="H153" s="41"/>
      <c r="I153" s="201"/>
      <c r="J153" s="41"/>
      <c r="K153" s="41"/>
      <c r="L153" s="45"/>
      <c r="M153" s="202"/>
      <c r="N153" s="203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155</v>
      </c>
      <c r="AU153" s="18" t="s">
        <v>73</v>
      </c>
    </row>
    <row r="154" s="2" customFormat="1" ht="16.5" customHeight="1">
      <c r="A154" s="39"/>
      <c r="B154" s="40"/>
      <c r="C154" s="217" t="s">
        <v>293</v>
      </c>
      <c r="D154" s="217" t="s">
        <v>184</v>
      </c>
      <c r="E154" s="218" t="s">
        <v>294</v>
      </c>
      <c r="F154" s="219" t="s">
        <v>295</v>
      </c>
      <c r="G154" s="220" t="s">
        <v>207</v>
      </c>
      <c r="H154" s="221">
        <v>840</v>
      </c>
      <c r="I154" s="222"/>
      <c r="J154" s="223">
        <f>ROUND(I154*H154,2)</f>
        <v>0</v>
      </c>
      <c r="K154" s="219" t="s">
        <v>19</v>
      </c>
      <c r="L154" s="224"/>
      <c r="M154" s="225" t="s">
        <v>19</v>
      </c>
      <c r="N154" s="226" t="s">
        <v>44</v>
      </c>
      <c r="O154" s="85"/>
      <c r="P154" s="195">
        <f>O154*H154</f>
        <v>0</v>
      </c>
      <c r="Q154" s="195">
        <v>0.0011999999999999999</v>
      </c>
      <c r="R154" s="195">
        <f>Q154*H154</f>
        <v>1.008</v>
      </c>
      <c r="S154" s="195">
        <v>0</v>
      </c>
      <c r="T154" s="196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197" t="s">
        <v>188</v>
      </c>
      <c r="AT154" s="197" t="s">
        <v>184</v>
      </c>
      <c r="AU154" s="197" t="s">
        <v>73</v>
      </c>
      <c r="AY154" s="18" t="s">
        <v>153</v>
      </c>
      <c r="BE154" s="198">
        <f>IF(N154="základní",J154,0)</f>
        <v>0</v>
      </c>
      <c r="BF154" s="198">
        <f>IF(N154="snížená",J154,0)</f>
        <v>0</v>
      </c>
      <c r="BG154" s="198">
        <f>IF(N154="zákl. přenesená",J154,0)</f>
        <v>0</v>
      </c>
      <c r="BH154" s="198">
        <f>IF(N154="sníž. přenesená",J154,0)</f>
        <v>0</v>
      </c>
      <c r="BI154" s="198">
        <f>IF(N154="nulová",J154,0)</f>
        <v>0</v>
      </c>
      <c r="BJ154" s="18" t="s">
        <v>80</v>
      </c>
      <c r="BK154" s="198">
        <f>ROUND(I154*H154,2)</f>
        <v>0</v>
      </c>
      <c r="BL154" s="18" t="s">
        <v>152</v>
      </c>
      <c r="BM154" s="197" t="s">
        <v>538</v>
      </c>
    </row>
    <row r="155" s="2" customFormat="1">
      <c r="A155" s="39"/>
      <c r="B155" s="40"/>
      <c r="C155" s="41"/>
      <c r="D155" s="199" t="s">
        <v>155</v>
      </c>
      <c r="E155" s="41"/>
      <c r="F155" s="200" t="s">
        <v>295</v>
      </c>
      <c r="G155" s="41"/>
      <c r="H155" s="41"/>
      <c r="I155" s="201"/>
      <c r="J155" s="41"/>
      <c r="K155" s="41"/>
      <c r="L155" s="45"/>
      <c r="M155" s="202"/>
      <c r="N155" s="203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155</v>
      </c>
      <c r="AU155" s="18" t="s">
        <v>73</v>
      </c>
    </row>
    <row r="156" s="2" customFormat="1" ht="21.75" customHeight="1">
      <c r="A156" s="39"/>
      <c r="B156" s="40"/>
      <c r="C156" s="217" t="s">
        <v>297</v>
      </c>
      <c r="D156" s="217" t="s">
        <v>184</v>
      </c>
      <c r="E156" s="218" t="s">
        <v>298</v>
      </c>
      <c r="F156" s="219" t="s">
        <v>299</v>
      </c>
      <c r="G156" s="220" t="s">
        <v>207</v>
      </c>
      <c r="H156" s="221">
        <v>720</v>
      </c>
      <c r="I156" s="222"/>
      <c r="J156" s="223">
        <f>ROUND(I156*H156,2)</f>
        <v>0</v>
      </c>
      <c r="K156" s="219" t="s">
        <v>19</v>
      </c>
      <c r="L156" s="224"/>
      <c r="M156" s="225" t="s">
        <v>19</v>
      </c>
      <c r="N156" s="226" t="s">
        <v>44</v>
      </c>
      <c r="O156" s="85"/>
      <c r="P156" s="195">
        <f>O156*H156</f>
        <v>0</v>
      </c>
      <c r="Q156" s="195">
        <v>0.0011999999999999999</v>
      </c>
      <c r="R156" s="195">
        <f>Q156*H156</f>
        <v>0.86399999999999988</v>
      </c>
      <c r="S156" s="195">
        <v>0</v>
      </c>
      <c r="T156" s="196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197" t="s">
        <v>188</v>
      </c>
      <c r="AT156" s="197" t="s">
        <v>184</v>
      </c>
      <c r="AU156" s="197" t="s">
        <v>73</v>
      </c>
      <c r="AY156" s="18" t="s">
        <v>153</v>
      </c>
      <c r="BE156" s="198">
        <f>IF(N156="základní",J156,0)</f>
        <v>0</v>
      </c>
      <c r="BF156" s="198">
        <f>IF(N156="snížená",J156,0)</f>
        <v>0</v>
      </c>
      <c r="BG156" s="198">
        <f>IF(N156="zákl. přenesená",J156,0)</f>
        <v>0</v>
      </c>
      <c r="BH156" s="198">
        <f>IF(N156="sníž. přenesená",J156,0)</f>
        <v>0</v>
      </c>
      <c r="BI156" s="198">
        <f>IF(N156="nulová",J156,0)</f>
        <v>0</v>
      </c>
      <c r="BJ156" s="18" t="s">
        <v>80</v>
      </c>
      <c r="BK156" s="198">
        <f>ROUND(I156*H156,2)</f>
        <v>0</v>
      </c>
      <c r="BL156" s="18" t="s">
        <v>152</v>
      </c>
      <c r="BM156" s="197" t="s">
        <v>539</v>
      </c>
    </row>
    <row r="157" s="2" customFormat="1">
      <c r="A157" s="39"/>
      <c r="B157" s="40"/>
      <c r="C157" s="41"/>
      <c r="D157" s="199" t="s">
        <v>155</v>
      </c>
      <c r="E157" s="41"/>
      <c r="F157" s="200" t="s">
        <v>299</v>
      </c>
      <c r="G157" s="41"/>
      <c r="H157" s="41"/>
      <c r="I157" s="201"/>
      <c r="J157" s="41"/>
      <c r="K157" s="41"/>
      <c r="L157" s="45"/>
      <c r="M157" s="202"/>
      <c r="N157" s="203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155</v>
      </c>
      <c r="AU157" s="18" t="s">
        <v>73</v>
      </c>
    </row>
    <row r="158" s="2" customFormat="1" ht="16.5" customHeight="1">
      <c r="A158" s="39"/>
      <c r="B158" s="40"/>
      <c r="C158" s="217" t="s">
        <v>301</v>
      </c>
      <c r="D158" s="217" t="s">
        <v>184</v>
      </c>
      <c r="E158" s="218" t="s">
        <v>302</v>
      </c>
      <c r="F158" s="219" t="s">
        <v>303</v>
      </c>
      <c r="G158" s="220" t="s">
        <v>207</v>
      </c>
      <c r="H158" s="221">
        <v>530</v>
      </c>
      <c r="I158" s="222"/>
      <c r="J158" s="223">
        <f>ROUND(I158*H158,2)</f>
        <v>0</v>
      </c>
      <c r="K158" s="219" t="s">
        <v>19</v>
      </c>
      <c r="L158" s="224"/>
      <c r="M158" s="225" t="s">
        <v>19</v>
      </c>
      <c r="N158" s="226" t="s">
        <v>44</v>
      </c>
      <c r="O158" s="85"/>
      <c r="P158" s="195">
        <f>O158*H158</f>
        <v>0</v>
      </c>
      <c r="Q158" s="195">
        <v>0.0011999999999999999</v>
      </c>
      <c r="R158" s="195">
        <f>Q158*H158</f>
        <v>0.6359999999999999</v>
      </c>
      <c r="S158" s="195">
        <v>0</v>
      </c>
      <c r="T158" s="196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197" t="s">
        <v>188</v>
      </c>
      <c r="AT158" s="197" t="s">
        <v>184</v>
      </c>
      <c r="AU158" s="197" t="s">
        <v>73</v>
      </c>
      <c r="AY158" s="18" t="s">
        <v>153</v>
      </c>
      <c r="BE158" s="198">
        <f>IF(N158="základní",J158,0)</f>
        <v>0</v>
      </c>
      <c r="BF158" s="198">
        <f>IF(N158="snížená",J158,0)</f>
        <v>0</v>
      </c>
      <c r="BG158" s="198">
        <f>IF(N158="zákl. přenesená",J158,0)</f>
        <v>0</v>
      </c>
      <c r="BH158" s="198">
        <f>IF(N158="sníž. přenesená",J158,0)</f>
        <v>0</v>
      </c>
      <c r="BI158" s="198">
        <f>IF(N158="nulová",J158,0)</f>
        <v>0</v>
      </c>
      <c r="BJ158" s="18" t="s">
        <v>80</v>
      </c>
      <c r="BK158" s="198">
        <f>ROUND(I158*H158,2)</f>
        <v>0</v>
      </c>
      <c r="BL158" s="18" t="s">
        <v>152</v>
      </c>
      <c r="BM158" s="197" t="s">
        <v>540</v>
      </c>
    </row>
    <row r="159" s="2" customFormat="1">
      <c r="A159" s="39"/>
      <c r="B159" s="40"/>
      <c r="C159" s="41"/>
      <c r="D159" s="199" t="s">
        <v>155</v>
      </c>
      <c r="E159" s="41"/>
      <c r="F159" s="200" t="s">
        <v>303</v>
      </c>
      <c r="G159" s="41"/>
      <c r="H159" s="41"/>
      <c r="I159" s="201"/>
      <c r="J159" s="41"/>
      <c r="K159" s="41"/>
      <c r="L159" s="45"/>
      <c r="M159" s="202"/>
      <c r="N159" s="203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155</v>
      </c>
      <c r="AU159" s="18" t="s">
        <v>73</v>
      </c>
    </row>
    <row r="160" s="10" customFormat="1">
      <c r="A160" s="10"/>
      <c r="B160" s="206"/>
      <c r="C160" s="207"/>
      <c r="D160" s="199" t="s">
        <v>181</v>
      </c>
      <c r="E160" s="208" t="s">
        <v>19</v>
      </c>
      <c r="F160" s="209" t="s">
        <v>541</v>
      </c>
      <c r="G160" s="207"/>
      <c r="H160" s="210">
        <v>530</v>
      </c>
      <c r="I160" s="211"/>
      <c r="J160" s="207"/>
      <c r="K160" s="207"/>
      <c r="L160" s="212"/>
      <c r="M160" s="213"/>
      <c r="N160" s="214"/>
      <c r="O160" s="214"/>
      <c r="P160" s="214"/>
      <c r="Q160" s="214"/>
      <c r="R160" s="214"/>
      <c r="S160" s="214"/>
      <c r="T160" s="215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T160" s="216" t="s">
        <v>181</v>
      </c>
      <c r="AU160" s="216" t="s">
        <v>73</v>
      </c>
      <c r="AV160" s="10" t="s">
        <v>82</v>
      </c>
      <c r="AW160" s="10" t="s">
        <v>35</v>
      </c>
      <c r="AX160" s="10" t="s">
        <v>80</v>
      </c>
      <c r="AY160" s="216" t="s">
        <v>153</v>
      </c>
    </row>
    <row r="161" s="2" customFormat="1" ht="16.5" customHeight="1">
      <c r="A161" s="39"/>
      <c r="B161" s="40"/>
      <c r="C161" s="217" t="s">
        <v>306</v>
      </c>
      <c r="D161" s="217" t="s">
        <v>184</v>
      </c>
      <c r="E161" s="218" t="s">
        <v>307</v>
      </c>
      <c r="F161" s="219" t="s">
        <v>308</v>
      </c>
      <c r="G161" s="220" t="s">
        <v>207</v>
      </c>
      <c r="H161" s="221">
        <v>440</v>
      </c>
      <c r="I161" s="222"/>
      <c r="J161" s="223">
        <f>ROUND(I161*H161,2)</f>
        <v>0</v>
      </c>
      <c r="K161" s="219" t="s">
        <v>19</v>
      </c>
      <c r="L161" s="224"/>
      <c r="M161" s="225" t="s">
        <v>19</v>
      </c>
      <c r="N161" s="226" t="s">
        <v>44</v>
      </c>
      <c r="O161" s="85"/>
      <c r="P161" s="195">
        <f>O161*H161</f>
        <v>0</v>
      </c>
      <c r="Q161" s="195">
        <v>0.0011999999999999999</v>
      </c>
      <c r="R161" s="195">
        <f>Q161*H161</f>
        <v>0.52799999999999991</v>
      </c>
      <c r="S161" s="195">
        <v>0</v>
      </c>
      <c r="T161" s="196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197" t="s">
        <v>188</v>
      </c>
      <c r="AT161" s="197" t="s">
        <v>184</v>
      </c>
      <c r="AU161" s="197" t="s">
        <v>73</v>
      </c>
      <c r="AY161" s="18" t="s">
        <v>153</v>
      </c>
      <c r="BE161" s="198">
        <f>IF(N161="základní",J161,0)</f>
        <v>0</v>
      </c>
      <c r="BF161" s="198">
        <f>IF(N161="snížená",J161,0)</f>
        <v>0</v>
      </c>
      <c r="BG161" s="198">
        <f>IF(N161="zákl. přenesená",J161,0)</f>
        <v>0</v>
      </c>
      <c r="BH161" s="198">
        <f>IF(N161="sníž. přenesená",J161,0)</f>
        <v>0</v>
      </c>
      <c r="BI161" s="198">
        <f>IF(N161="nulová",J161,0)</f>
        <v>0</v>
      </c>
      <c r="BJ161" s="18" t="s">
        <v>80</v>
      </c>
      <c r="BK161" s="198">
        <f>ROUND(I161*H161,2)</f>
        <v>0</v>
      </c>
      <c r="BL161" s="18" t="s">
        <v>152</v>
      </c>
      <c r="BM161" s="197" t="s">
        <v>542</v>
      </c>
    </row>
    <row r="162" s="2" customFormat="1">
      <c r="A162" s="39"/>
      <c r="B162" s="40"/>
      <c r="C162" s="41"/>
      <c r="D162" s="199" t="s">
        <v>155</v>
      </c>
      <c r="E162" s="41"/>
      <c r="F162" s="200" t="s">
        <v>308</v>
      </c>
      <c r="G162" s="41"/>
      <c r="H162" s="41"/>
      <c r="I162" s="201"/>
      <c r="J162" s="41"/>
      <c r="K162" s="41"/>
      <c r="L162" s="45"/>
      <c r="M162" s="202"/>
      <c r="N162" s="203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155</v>
      </c>
      <c r="AU162" s="18" t="s">
        <v>73</v>
      </c>
    </row>
    <row r="163" s="2" customFormat="1" ht="16.5" customHeight="1">
      <c r="A163" s="39"/>
      <c r="B163" s="40"/>
      <c r="C163" s="217" t="s">
        <v>310</v>
      </c>
      <c r="D163" s="217" t="s">
        <v>184</v>
      </c>
      <c r="E163" s="218" t="s">
        <v>311</v>
      </c>
      <c r="F163" s="219" t="s">
        <v>312</v>
      </c>
      <c r="G163" s="220" t="s">
        <v>207</v>
      </c>
      <c r="H163" s="221">
        <v>600</v>
      </c>
      <c r="I163" s="222"/>
      <c r="J163" s="223">
        <f>ROUND(I163*H163,2)</f>
        <v>0</v>
      </c>
      <c r="K163" s="219" t="s">
        <v>19</v>
      </c>
      <c r="L163" s="224"/>
      <c r="M163" s="225" t="s">
        <v>19</v>
      </c>
      <c r="N163" s="226" t="s">
        <v>44</v>
      </c>
      <c r="O163" s="85"/>
      <c r="P163" s="195">
        <f>O163*H163</f>
        <v>0</v>
      </c>
      <c r="Q163" s="195">
        <v>0.0011999999999999999</v>
      </c>
      <c r="R163" s="195">
        <f>Q163*H163</f>
        <v>0.71999999999999997</v>
      </c>
      <c r="S163" s="195">
        <v>0</v>
      </c>
      <c r="T163" s="196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197" t="s">
        <v>188</v>
      </c>
      <c r="AT163" s="197" t="s">
        <v>184</v>
      </c>
      <c r="AU163" s="197" t="s">
        <v>73</v>
      </c>
      <c r="AY163" s="18" t="s">
        <v>153</v>
      </c>
      <c r="BE163" s="198">
        <f>IF(N163="základní",J163,0)</f>
        <v>0</v>
      </c>
      <c r="BF163" s="198">
        <f>IF(N163="snížená",J163,0)</f>
        <v>0</v>
      </c>
      <c r="BG163" s="198">
        <f>IF(N163="zákl. přenesená",J163,0)</f>
        <v>0</v>
      </c>
      <c r="BH163" s="198">
        <f>IF(N163="sníž. přenesená",J163,0)</f>
        <v>0</v>
      </c>
      <c r="BI163" s="198">
        <f>IF(N163="nulová",J163,0)</f>
        <v>0</v>
      </c>
      <c r="BJ163" s="18" t="s">
        <v>80</v>
      </c>
      <c r="BK163" s="198">
        <f>ROUND(I163*H163,2)</f>
        <v>0</v>
      </c>
      <c r="BL163" s="18" t="s">
        <v>152</v>
      </c>
      <c r="BM163" s="197" t="s">
        <v>543</v>
      </c>
    </row>
    <row r="164" s="2" customFormat="1">
      <c r="A164" s="39"/>
      <c r="B164" s="40"/>
      <c r="C164" s="41"/>
      <c r="D164" s="199" t="s">
        <v>155</v>
      </c>
      <c r="E164" s="41"/>
      <c r="F164" s="200" t="s">
        <v>312</v>
      </c>
      <c r="G164" s="41"/>
      <c r="H164" s="41"/>
      <c r="I164" s="201"/>
      <c r="J164" s="41"/>
      <c r="K164" s="41"/>
      <c r="L164" s="45"/>
      <c r="M164" s="202"/>
      <c r="N164" s="203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155</v>
      </c>
      <c r="AU164" s="18" t="s">
        <v>73</v>
      </c>
    </row>
    <row r="165" s="2" customFormat="1" ht="21.75" customHeight="1">
      <c r="A165" s="39"/>
      <c r="B165" s="40"/>
      <c r="C165" s="217" t="s">
        <v>314</v>
      </c>
      <c r="D165" s="217" t="s">
        <v>184</v>
      </c>
      <c r="E165" s="218" t="s">
        <v>315</v>
      </c>
      <c r="F165" s="219" t="s">
        <v>316</v>
      </c>
      <c r="G165" s="220" t="s">
        <v>207</v>
      </c>
      <c r="H165" s="221">
        <v>155</v>
      </c>
      <c r="I165" s="222"/>
      <c r="J165" s="223">
        <f>ROUND(I165*H165,2)</f>
        <v>0</v>
      </c>
      <c r="K165" s="219" t="s">
        <v>19</v>
      </c>
      <c r="L165" s="224"/>
      <c r="M165" s="225" t="s">
        <v>19</v>
      </c>
      <c r="N165" s="226" t="s">
        <v>44</v>
      </c>
      <c r="O165" s="85"/>
      <c r="P165" s="195">
        <f>O165*H165</f>
        <v>0</v>
      </c>
      <c r="Q165" s="195">
        <v>0.0011999999999999999</v>
      </c>
      <c r="R165" s="195">
        <f>Q165*H165</f>
        <v>0.18599999999999997</v>
      </c>
      <c r="S165" s="195">
        <v>0</v>
      </c>
      <c r="T165" s="196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197" t="s">
        <v>188</v>
      </c>
      <c r="AT165" s="197" t="s">
        <v>184</v>
      </c>
      <c r="AU165" s="197" t="s">
        <v>73</v>
      </c>
      <c r="AY165" s="18" t="s">
        <v>153</v>
      </c>
      <c r="BE165" s="198">
        <f>IF(N165="základní",J165,0)</f>
        <v>0</v>
      </c>
      <c r="BF165" s="198">
        <f>IF(N165="snížená",J165,0)</f>
        <v>0</v>
      </c>
      <c r="BG165" s="198">
        <f>IF(N165="zákl. přenesená",J165,0)</f>
        <v>0</v>
      </c>
      <c r="BH165" s="198">
        <f>IF(N165="sníž. přenesená",J165,0)</f>
        <v>0</v>
      </c>
      <c r="BI165" s="198">
        <f>IF(N165="nulová",J165,0)</f>
        <v>0</v>
      </c>
      <c r="BJ165" s="18" t="s">
        <v>80</v>
      </c>
      <c r="BK165" s="198">
        <f>ROUND(I165*H165,2)</f>
        <v>0</v>
      </c>
      <c r="BL165" s="18" t="s">
        <v>152</v>
      </c>
      <c r="BM165" s="197" t="s">
        <v>544</v>
      </c>
    </row>
    <row r="166" s="2" customFormat="1">
      <c r="A166" s="39"/>
      <c r="B166" s="40"/>
      <c r="C166" s="41"/>
      <c r="D166" s="199" t="s">
        <v>155</v>
      </c>
      <c r="E166" s="41"/>
      <c r="F166" s="200" t="s">
        <v>316</v>
      </c>
      <c r="G166" s="41"/>
      <c r="H166" s="41"/>
      <c r="I166" s="201"/>
      <c r="J166" s="41"/>
      <c r="K166" s="41"/>
      <c r="L166" s="45"/>
      <c r="M166" s="202"/>
      <c r="N166" s="203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155</v>
      </c>
      <c r="AU166" s="18" t="s">
        <v>73</v>
      </c>
    </row>
    <row r="167" s="2" customFormat="1" ht="16.5" customHeight="1">
      <c r="A167" s="39"/>
      <c r="B167" s="40"/>
      <c r="C167" s="217" t="s">
        <v>318</v>
      </c>
      <c r="D167" s="217" t="s">
        <v>184</v>
      </c>
      <c r="E167" s="218" t="s">
        <v>319</v>
      </c>
      <c r="F167" s="219" t="s">
        <v>320</v>
      </c>
      <c r="G167" s="220" t="s">
        <v>207</v>
      </c>
      <c r="H167" s="221">
        <v>150</v>
      </c>
      <c r="I167" s="222"/>
      <c r="J167" s="223">
        <f>ROUND(I167*H167,2)</f>
        <v>0</v>
      </c>
      <c r="K167" s="219" t="s">
        <v>19</v>
      </c>
      <c r="L167" s="224"/>
      <c r="M167" s="225" t="s">
        <v>19</v>
      </c>
      <c r="N167" s="226" t="s">
        <v>44</v>
      </c>
      <c r="O167" s="85"/>
      <c r="P167" s="195">
        <f>O167*H167</f>
        <v>0</v>
      </c>
      <c r="Q167" s="195">
        <v>0.0011999999999999999</v>
      </c>
      <c r="R167" s="195">
        <f>Q167*H167</f>
        <v>0.17999999999999999</v>
      </c>
      <c r="S167" s="195">
        <v>0</v>
      </c>
      <c r="T167" s="196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197" t="s">
        <v>188</v>
      </c>
      <c r="AT167" s="197" t="s">
        <v>184</v>
      </c>
      <c r="AU167" s="197" t="s">
        <v>73</v>
      </c>
      <c r="AY167" s="18" t="s">
        <v>153</v>
      </c>
      <c r="BE167" s="198">
        <f>IF(N167="základní",J167,0)</f>
        <v>0</v>
      </c>
      <c r="BF167" s="198">
        <f>IF(N167="snížená",J167,0)</f>
        <v>0</v>
      </c>
      <c r="BG167" s="198">
        <f>IF(N167="zákl. přenesená",J167,0)</f>
        <v>0</v>
      </c>
      <c r="BH167" s="198">
        <f>IF(N167="sníž. přenesená",J167,0)</f>
        <v>0</v>
      </c>
      <c r="BI167" s="198">
        <f>IF(N167="nulová",J167,0)</f>
        <v>0</v>
      </c>
      <c r="BJ167" s="18" t="s">
        <v>80</v>
      </c>
      <c r="BK167" s="198">
        <f>ROUND(I167*H167,2)</f>
        <v>0</v>
      </c>
      <c r="BL167" s="18" t="s">
        <v>152</v>
      </c>
      <c r="BM167" s="197" t="s">
        <v>545</v>
      </c>
    </row>
    <row r="168" s="2" customFormat="1">
      <c r="A168" s="39"/>
      <c r="B168" s="40"/>
      <c r="C168" s="41"/>
      <c r="D168" s="199" t="s">
        <v>155</v>
      </c>
      <c r="E168" s="41"/>
      <c r="F168" s="200" t="s">
        <v>320</v>
      </c>
      <c r="G168" s="41"/>
      <c r="H168" s="41"/>
      <c r="I168" s="201"/>
      <c r="J168" s="41"/>
      <c r="K168" s="41"/>
      <c r="L168" s="45"/>
      <c r="M168" s="202"/>
      <c r="N168" s="203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155</v>
      </c>
      <c r="AU168" s="18" t="s">
        <v>73</v>
      </c>
    </row>
    <row r="169" s="2" customFormat="1" ht="16.5" customHeight="1">
      <c r="A169" s="39"/>
      <c r="B169" s="40"/>
      <c r="C169" s="217" t="s">
        <v>322</v>
      </c>
      <c r="D169" s="217" t="s">
        <v>184</v>
      </c>
      <c r="E169" s="218" t="s">
        <v>323</v>
      </c>
      <c r="F169" s="219" t="s">
        <v>324</v>
      </c>
      <c r="G169" s="220" t="s">
        <v>207</v>
      </c>
      <c r="H169" s="221">
        <v>185</v>
      </c>
      <c r="I169" s="222"/>
      <c r="J169" s="223">
        <f>ROUND(I169*H169,2)</f>
        <v>0</v>
      </c>
      <c r="K169" s="219" t="s">
        <v>19</v>
      </c>
      <c r="L169" s="224"/>
      <c r="M169" s="225" t="s">
        <v>19</v>
      </c>
      <c r="N169" s="226" t="s">
        <v>44</v>
      </c>
      <c r="O169" s="85"/>
      <c r="P169" s="195">
        <f>O169*H169</f>
        <v>0</v>
      </c>
      <c r="Q169" s="195">
        <v>0.0011999999999999999</v>
      </c>
      <c r="R169" s="195">
        <f>Q169*H169</f>
        <v>0.22199999999999998</v>
      </c>
      <c r="S169" s="195">
        <v>0</v>
      </c>
      <c r="T169" s="196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197" t="s">
        <v>188</v>
      </c>
      <c r="AT169" s="197" t="s">
        <v>184</v>
      </c>
      <c r="AU169" s="197" t="s">
        <v>73</v>
      </c>
      <c r="AY169" s="18" t="s">
        <v>153</v>
      </c>
      <c r="BE169" s="198">
        <f>IF(N169="základní",J169,0)</f>
        <v>0</v>
      </c>
      <c r="BF169" s="198">
        <f>IF(N169="snížená",J169,0)</f>
        <v>0</v>
      </c>
      <c r="BG169" s="198">
        <f>IF(N169="zákl. přenesená",J169,0)</f>
        <v>0</v>
      </c>
      <c r="BH169" s="198">
        <f>IF(N169="sníž. přenesená",J169,0)</f>
        <v>0</v>
      </c>
      <c r="BI169" s="198">
        <f>IF(N169="nulová",J169,0)</f>
        <v>0</v>
      </c>
      <c r="BJ169" s="18" t="s">
        <v>80</v>
      </c>
      <c r="BK169" s="198">
        <f>ROUND(I169*H169,2)</f>
        <v>0</v>
      </c>
      <c r="BL169" s="18" t="s">
        <v>152</v>
      </c>
      <c r="BM169" s="197" t="s">
        <v>546</v>
      </c>
    </row>
    <row r="170" s="2" customFormat="1">
      <c r="A170" s="39"/>
      <c r="B170" s="40"/>
      <c r="C170" s="41"/>
      <c r="D170" s="199" t="s">
        <v>155</v>
      </c>
      <c r="E170" s="41"/>
      <c r="F170" s="200" t="s">
        <v>324</v>
      </c>
      <c r="G170" s="41"/>
      <c r="H170" s="41"/>
      <c r="I170" s="201"/>
      <c r="J170" s="41"/>
      <c r="K170" s="41"/>
      <c r="L170" s="45"/>
      <c r="M170" s="202"/>
      <c r="N170" s="203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155</v>
      </c>
      <c r="AU170" s="18" t="s">
        <v>73</v>
      </c>
    </row>
    <row r="171" s="2" customFormat="1" ht="24.15" customHeight="1">
      <c r="A171" s="39"/>
      <c r="B171" s="40"/>
      <c r="C171" s="186" t="s">
        <v>326</v>
      </c>
      <c r="D171" s="186" t="s">
        <v>148</v>
      </c>
      <c r="E171" s="187" t="s">
        <v>327</v>
      </c>
      <c r="F171" s="188" t="s">
        <v>328</v>
      </c>
      <c r="G171" s="189" t="s">
        <v>207</v>
      </c>
      <c r="H171" s="190">
        <v>950</v>
      </c>
      <c r="I171" s="191"/>
      <c r="J171" s="192">
        <f>ROUND(I171*H171,2)</f>
        <v>0</v>
      </c>
      <c r="K171" s="188" t="s">
        <v>159</v>
      </c>
      <c r="L171" s="45"/>
      <c r="M171" s="193" t="s">
        <v>19</v>
      </c>
      <c r="N171" s="194" t="s">
        <v>44</v>
      </c>
      <c r="O171" s="85"/>
      <c r="P171" s="195">
        <f>O171*H171</f>
        <v>0</v>
      </c>
      <c r="Q171" s="195">
        <v>5.0000000000000002E-05</v>
      </c>
      <c r="R171" s="195">
        <f>Q171*H171</f>
        <v>0.047500000000000001</v>
      </c>
      <c r="S171" s="195">
        <v>0</v>
      </c>
      <c r="T171" s="196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197" t="s">
        <v>152</v>
      </c>
      <c r="AT171" s="197" t="s">
        <v>148</v>
      </c>
      <c r="AU171" s="197" t="s">
        <v>73</v>
      </c>
      <c r="AY171" s="18" t="s">
        <v>153</v>
      </c>
      <c r="BE171" s="198">
        <f>IF(N171="základní",J171,0)</f>
        <v>0</v>
      </c>
      <c r="BF171" s="198">
        <f>IF(N171="snížená",J171,0)</f>
        <v>0</v>
      </c>
      <c r="BG171" s="198">
        <f>IF(N171="zákl. přenesená",J171,0)</f>
        <v>0</v>
      </c>
      <c r="BH171" s="198">
        <f>IF(N171="sníž. přenesená",J171,0)</f>
        <v>0</v>
      </c>
      <c r="BI171" s="198">
        <f>IF(N171="nulová",J171,0)</f>
        <v>0</v>
      </c>
      <c r="BJ171" s="18" t="s">
        <v>80</v>
      </c>
      <c r="BK171" s="198">
        <f>ROUND(I171*H171,2)</f>
        <v>0</v>
      </c>
      <c r="BL171" s="18" t="s">
        <v>152</v>
      </c>
      <c r="BM171" s="197" t="s">
        <v>547</v>
      </c>
    </row>
    <row r="172" s="2" customFormat="1">
      <c r="A172" s="39"/>
      <c r="B172" s="40"/>
      <c r="C172" s="41"/>
      <c r="D172" s="199" t="s">
        <v>155</v>
      </c>
      <c r="E172" s="41"/>
      <c r="F172" s="200" t="s">
        <v>330</v>
      </c>
      <c r="G172" s="41"/>
      <c r="H172" s="41"/>
      <c r="I172" s="201"/>
      <c r="J172" s="41"/>
      <c r="K172" s="41"/>
      <c r="L172" s="45"/>
      <c r="M172" s="202"/>
      <c r="N172" s="203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155</v>
      </c>
      <c r="AU172" s="18" t="s">
        <v>73</v>
      </c>
    </row>
    <row r="173" s="2" customFormat="1">
      <c r="A173" s="39"/>
      <c r="B173" s="40"/>
      <c r="C173" s="41"/>
      <c r="D173" s="204" t="s">
        <v>162</v>
      </c>
      <c r="E173" s="41"/>
      <c r="F173" s="205" t="s">
        <v>331</v>
      </c>
      <c r="G173" s="41"/>
      <c r="H173" s="41"/>
      <c r="I173" s="201"/>
      <c r="J173" s="41"/>
      <c r="K173" s="41"/>
      <c r="L173" s="45"/>
      <c r="M173" s="202"/>
      <c r="N173" s="203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162</v>
      </c>
      <c r="AU173" s="18" t="s">
        <v>73</v>
      </c>
    </row>
    <row r="174" s="10" customFormat="1">
      <c r="A174" s="10"/>
      <c r="B174" s="206"/>
      <c r="C174" s="207"/>
      <c r="D174" s="199" t="s">
        <v>181</v>
      </c>
      <c r="E174" s="208" t="s">
        <v>19</v>
      </c>
      <c r="F174" s="209" t="s">
        <v>548</v>
      </c>
      <c r="G174" s="207"/>
      <c r="H174" s="210">
        <v>950</v>
      </c>
      <c r="I174" s="211"/>
      <c r="J174" s="207"/>
      <c r="K174" s="207"/>
      <c r="L174" s="212"/>
      <c r="M174" s="213"/>
      <c r="N174" s="214"/>
      <c r="O174" s="214"/>
      <c r="P174" s="214"/>
      <c r="Q174" s="214"/>
      <c r="R174" s="214"/>
      <c r="S174" s="214"/>
      <c r="T174" s="215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T174" s="216" t="s">
        <v>181</v>
      </c>
      <c r="AU174" s="216" t="s">
        <v>73</v>
      </c>
      <c r="AV174" s="10" t="s">
        <v>82</v>
      </c>
      <c r="AW174" s="10" t="s">
        <v>35</v>
      </c>
      <c r="AX174" s="10" t="s">
        <v>80</v>
      </c>
      <c r="AY174" s="216" t="s">
        <v>153</v>
      </c>
    </row>
    <row r="175" s="2" customFormat="1" ht="21.75" customHeight="1">
      <c r="A175" s="39"/>
      <c r="B175" s="40"/>
      <c r="C175" s="186" t="s">
        <v>333</v>
      </c>
      <c r="D175" s="186" t="s">
        <v>148</v>
      </c>
      <c r="E175" s="187" t="s">
        <v>334</v>
      </c>
      <c r="F175" s="188" t="s">
        <v>335</v>
      </c>
      <c r="G175" s="189" t="s">
        <v>207</v>
      </c>
      <c r="H175" s="190">
        <v>950</v>
      </c>
      <c r="I175" s="191"/>
      <c r="J175" s="192">
        <f>ROUND(I175*H175,2)</f>
        <v>0</v>
      </c>
      <c r="K175" s="188" t="s">
        <v>19</v>
      </c>
      <c r="L175" s="45"/>
      <c r="M175" s="193" t="s">
        <v>19</v>
      </c>
      <c r="N175" s="194" t="s">
        <v>44</v>
      </c>
      <c r="O175" s="85"/>
      <c r="P175" s="195">
        <f>O175*H175</f>
        <v>0</v>
      </c>
      <c r="Q175" s="195">
        <v>0.0025999999999999999</v>
      </c>
      <c r="R175" s="195">
        <f>Q175*H175</f>
        <v>2.4699999999999998</v>
      </c>
      <c r="S175" s="195">
        <v>0</v>
      </c>
      <c r="T175" s="196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197" t="s">
        <v>152</v>
      </c>
      <c r="AT175" s="197" t="s">
        <v>148</v>
      </c>
      <c r="AU175" s="197" t="s">
        <v>73</v>
      </c>
      <c r="AY175" s="18" t="s">
        <v>153</v>
      </c>
      <c r="BE175" s="198">
        <f>IF(N175="základní",J175,0)</f>
        <v>0</v>
      </c>
      <c r="BF175" s="198">
        <f>IF(N175="snížená",J175,0)</f>
        <v>0</v>
      </c>
      <c r="BG175" s="198">
        <f>IF(N175="zákl. přenesená",J175,0)</f>
        <v>0</v>
      </c>
      <c r="BH175" s="198">
        <f>IF(N175="sníž. přenesená",J175,0)</f>
        <v>0</v>
      </c>
      <c r="BI175" s="198">
        <f>IF(N175="nulová",J175,0)</f>
        <v>0</v>
      </c>
      <c r="BJ175" s="18" t="s">
        <v>80</v>
      </c>
      <c r="BK175" s="198">
        <f>ROUND(I175*H175,2)</f>
        <v>0</v>
      </c>
      <c r="BL175" s="18" t="s">
        <v>152</v>
      </c>
      <c r="BM175" s="197" t="s">
        <v>549</v>
      </c>
    </row>
    <row r="176" s="2" customFormat="1">
      <c r="A176" s="39"/>
      <c r="B176" s="40"/>
      <c r="C176" s="41"/>
      <c r="D176" s="199" t="s">
        <v>155</v>
      </c>
      <c r="E176" s="41"/>
      <c r="F176" s="200" t="s">
        <v>337</v>
      </c>
      <c r="G176" s="41"/>
      <c r="H176" s="41"/>
      <c r="I176" s="201"/>
      <c r="J176" s="41"/>
      <c r="K176" s="41"/>
      <c r="L176" s="45"/>
      <c r="M176" s="202"/>
      <c r="N176" s="203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155</v>
      </c>
      <c r="AU176" s="18" t="s">
        <v>73</v>
      </c>
    </row>
    <row r="177" s="2" customFormat="1" ht="24.15" customHeight="1">
      <c r="A177" s="39"/>
      <c r="B177" s="40"/>
      <c r="C177" s="186" t="s">
        <v>338</v>
      </c>
      <c r="D177" s="186" t="s">
        <v>148</v>
      </c>
      <c r="E177" s="187" t="s">
        <v>339</v>
      </c>
      <c r="F177" s="188" t="s">
        <v>340</v>
      </c>
      <c r="G177" s="189" t="s">
        <v>207</v>
      </c>
      <c r="H177" s="190">
        <v>680</v>
      </c>
      <c r="I177" s="191"/>
      <c r="J177" s="192">
        <f>ROUND(I177*H177,2)</f>
        <v>0</v>
      </c>
      <c r="K177" s="188" t="s">
        <v>159</v>
      </c>
      <c r="L177" s="45"/>
      <c r="M177" s="193" t="s">
        <v>19</v>
      </c>
      <c r="N177" s="194" t="s">
        <v>44</v>
      </c>
      <c r="O177" s="85"/>
      <c r="P177" s="195">
        <f>O177*H177</f>
        <v>0</v>
      </c>
      <c r="Q177" s="195">
        <v>0.0020799999999999998</v>
      </c>
      <c r="R177" s="195">
        <f>Q177*H177</f>
        <v>1.4143999999999999</v>
      </c>
      <c r="S177" s="195">
        <v>0</v>
      </c>
      <c r="T177" s="196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197" t="s">
        <v>152</v>
      </c>
      <c r="AT177" s="197" t="s">
        <v>148</v>
      </c>
      <c r="AU177" s="197" t="s">
        <v>73</v>
      </c>
      <c r="AY177" s="18" t="s">
        <v>153</v>
      </c>
      <c r="BE177" s="198">
        <f>IF(N177="základní",J177,0)</f>
        <v>0</v>
      </c>
      <c r="BF177" s="198">
        <f>IF(N177="snížená",J177,0)</f>
        <v>0</v>
      </c>
      <c r="BG177" s="198">
        <f>IF(N177="zákl. přenesená",J177,0)</f>
        <v>0</v>
      </c>
      <c r="BH177" s="198">
        <f>IF(N177="sníž. přenesená",J177,0)</f>
        <v>0</v>
      </c>
      <c r="BI177" s="198">
        <f>IF(N177="nulová",J177,0)</f>
        <v>0</v>
      </c>
      <c r="BJ177" s="18" t="s">
        <v>80</v>
      </c>
      <c r="BK177" s="198">
        <f>ROUND(I177*H177,2)</f>
        <v>0</v>
      </c>
      <c r="BL177" s="18" t="s">
        <v>152</v>
      </c>
      <c r="BM177" s="197" t="s">
        <v>550</v>
      </c>
    </row>
    <row r="178" s="2" customFormat="1">
      <c r="A178" s="39"/>
      <c r="B178" s="40"/>
      <c r="C178" s="41"/>
      <c r="D178" s="199" t="s">
        <v>155</v>
      </c>
      <c r="E178" s="41"/>
      <c r="F178" s="200" t="s">
        <v>342</v>
      </c>
      <c r="G178" s="41"/>
      <c r="H178" s="41"/>
      <c r="I178" s="201"/>
      <c r="J178" s="41"/>
      <c r="K178" s="41"/>
      <c r="L178" s="45"/>
      <c r="M178" s="202"/>
      <c r="N178" s="203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155</v>
      </c>
      <c r="AU178" s="18" t="s">
        <v>73</v>
      </c>
    </row>
    <row r="179" s="2" customFormat="1">
      <c r="A179" s="39"/>
      <c r="B179" s="40"/>
      <c r="C179" s="41"/>
      <c r="D179" s="204" t="s">
        <v>162</v>
      </c>
      <c r="E179" s="41"/>
      <c r="F179" s="205" t="s">
        <v>343</v>
      </c>
      <c r="G179" s="41"/>
      <c r="H179" s="41"/>
      <c r="I179" s="201"/>
      <c r="J179" s="41"/>
      <c r="K179" s="41"/>
      <c r="L179" s="45"/>
      <c r="M179" s="202"/>
      <c r="N179" s="203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162</v>
      </c>
      <c r="AU179" s="18" t="s">
        <v>73</v>
      </c>
    </row>
    <row r="180" s="10" customFormat="1">
      <c r="A180" s="10"/>
      <c r="B180" s="206"/>
      <c r="C180" s="207"/>
      <c r="D180" s="199" t="s">
        <v>181</v>
      </c>
      <c r="E180" s="208" t="s">
        <v>19</v>
      </c>
      <c r="F180" s="209" t="s">
        <v>551</v>
      </c>
      <c r="G180" s="207"/>
      <c r="H180" s="210">
        <v>680</v>
      </c>
      <c r="I180" s="211"/>
      <c r="J180" s="207"/>
      <c r="K180" s="207"/>
      <c r="L180" s="212"/>
      <c r="M180" s="213"/>
      <c r="N180" s="214"/>
      <c r="O180" s="214"/>
      <c r="P180" s="214"/>
      <c r="Q180" s="214"/>
      <c r="R180" s="214"/>
      <c r="S180" s="214"/>
      <c r="T180" s="215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T180" s="216" t="s">
        <v>181</v>
      </c>
      <c r="AU180" s="216" t="s">
        <v>73</v>
      </c>
      <c r="AV180" s="10" t="s">
        <v>82</v>
      </c>
      <c r="AW180" s="10" t="s">
        <v>35</v>
      </c>
      <c r="AX180" s="10" t="s">
        <v>80</v>
      </c>
      <c r="AY180" s="216" t="s">
        <v>153</v>
      </c>
    </row>
    <row r="181" s="2" customFormat="1" ht="33" customHeight="1">
      <c r="A181" s="39"/>
      <c r="B181" s="40"/>
      <c r="C181" s="186" t="s">
        <v>345</v>
      </c>
      <c r="D181" s="186" t="s">
        <v>148</v>
      </c>
      <c r="E181" s="187" t="s">
        <v>346</v>
      </c>
      <c r="F181" s="188" t="s">
        <v>347</v>
      </c>
      <c r="G181" s="189" t="s">
        <v>348</v>
      </c>
      <c r="H181" s="190">
        <v>44.600000000000001</v>
      </c>
      <c r="I181" s="191"/>
      <c r="J181" s="192">
        <f>ROUND(I181*H181,2)</f>
        <v>0</v>
      </c>
      <c r="K181" s="188" t="s">
        <v>159</v>
      </c>
      <c r="L181" s="45"/>
      <c r="M181" s="193" t="s">
        <v>19</v>
      </c>
      <c r="N181" s="194" t="s">
        <v>44</v>
      </c>
      <c r="O181" s="85"/>
      <c r="P181" s="195">
        <f>O181*H181</f>
        <v>0</v>
      </c>
      <c r="Q181" s="195">
        <v>0</v>
      </c>
      <c r="R181" s="195">
        <f>Q181*H181</f>
        <v>0</v>
      </c>
      <c r="S181" s="195">
        <v>0</v>
      </c>
      <c r="T181" s="196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197" t="s">
        <v>152</v>
      </c>
      <c r="AT181" s="197" t="s">
        <v>148</v>
      </c>
      <c r="AU181" s="197" t="s">
        <v>73</v>
      </c>
      <c r="AY181" s="18" t="s">
        <v>153</v>
      </c>
      <c r="BE181" s="198">
        <f>IF(N181="základní",J181,0)</f>
        <v>0</v>
      </c>
      <c r="BF181" s="198">
        <f>IF(N181="snížená",J181,0)</f>
        <v>0</v>
      </c>
      <c r="BG181" s="198">
        <f>IF(N181="zákl. přenesená",J181,0)</f>
        <v>0</v>
      </c>
      <c r="BH181" s="198">
        <f>IF(N181="sníž. přenesená",J181,0)</f>
        <v>0</v>
      </c>
      <c r="BI181" s="198">
        <f>IF(N181="nulová",J181,0)</f>
        <v>0</v>
      </c>
      <c r="BJ181" s="18" t="s">
        <v>80</v>
      </c>
      <c r="BK181" s="198">
        <f>ROUND(I181*H181,2)</f>
        <v>0</v>
      </c>
      <c r="BL181" s="18" t="s">
        <v>152</v>
      </c>
      <c r="BM181" s="197" t="s">
        <v>552</v>
      </c>
    </row>
    <row r="182" s="2" customFormat="1">
      <c r="A182" s="39"/>
      <c r="B182" s="40"/>
      <c r="C182" s="41"/>
      <c r="D182" s="199" t="s">
        <v>155</v>
      </c>
      <c r="E182" s="41"/>
      <c r="F182" s="200" t="s">
        <v>350</v>
      </c>
      <c r="G182" s="41"/>
      <c r="H182" s="41"/>
      <c r="I182" s="201"/>
      <c r="J182" s="41"/>
      <c r="K182" s="41"/>
      <c r="L182" s="45"/>
      <c r="M182" s="202"/>
      <c r="N182" s="203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155</v>
      </c>
      <c r="AU182" s="18" t="s">
        <v>73</v>
      </c>
    </row>
    <row r="183" s="2" customFormat="1">
      <c r="A183" s="39"/>
      <c r="B183" s="40"/>
      <c r="C183" s="41"/>
      <c r="D183" s="204" t="s">
        <v>162</v>
      </c>
      <c r="E183" s="41"/>
      <c r="F183" s="205" t="s">
        <v>351</v>
      </c>
      <c r="G183" s="41"/>
      <c r="H183" s="41"/>
      <c r="I183" s="201"/>
      <c r="J183" s="41"/>
      <c r="K183" s="41"/>
      <c r="L183" s="45"/>
      <c r="M183" s="202"/>
      <c r="N183" s="203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162</v>
      </c>
      <c r="AU183" s="18" t="s">
        <v>73</v>
      </c>
    </row>
    <row r="184" s="10" customFormat="1">
      <c r="A184" s="10"/>
      <c r="B184" s="206"/>
      <c r="C184" s="207"/>
      <c r="D184" s="199" t="s">
        <v>181</v>
      </c>
      <c r="E184" s="208" t="s">
        <v>19</v>
      </c>
      <c r="F184" s="209" t="s">
        <v>553</v>
      </c>
      <c r="G184" s="207"/>
      <c r="H184" s="210">
        <v>44.600000000000001</v>
      </c>
      <c r="I184" s="211"/>
      <c r="J184" s="207"/>
      <c r="K184" s="207"/>
      <c r="L184" s="212"/>
      <c r="M184" s="213"/>
      <c r="N184" s="214"/>
      <c r="O184" s="214"/>
      <c r="P184" s="214"/>
      <c r="Q184" s="214"/>
      <c r="R184" s="214"/>
      <c r="S184" s="214"/>
      <c r="T184" s="215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T184" s="216" t="s">
        <v>181</v>
      </c>
      <c r="AU184" s="216" t="s">
        <v>73</v>
      </c>
      <c r="AV184" s="10" t="s">
        <v>82</v>
      </c>
      <c r="AW184" s="10" t="s">
        <v>35</v>
      </c>
      <c r="AX184" s="10" t="s">
        <v>80</v>
      </c>
      <c r="AY184" s="216" t="s">
        <v>153</v>
      </c>
    </row>
    <row r="185" s="2" customFormat="1" ht="33" customHeight="1">
      <c r="A185" s="39"/>
      <c r="B185" s="40"/>
      <c r="C185" s="186" t="s">
        <v>353</v>
      </c>
      <c r="D185" s="186" t="s">
        <v>148</v>
      </c>
      <c r="E185" s="187" t="s">
        <v>354</v>
      </c>
      <c r="F185" s="188" t="s">
        <v>355</v>
      </c>
      <c r="G185" s="189" t="s">
        <v>348</v>
      </c>
      <c r="H185" s="190">
        <v>2.7000000000000002</v>
      </c>
      <c r="I185" s="191"/>
      <c r="J185" s="192">
        <f>ROUND(I185*H185,2)</f>
        <v>0</v>
      </c>
      <c r="K185" s="188" t="s">
        <v>159</v>
      </c>
      <c r="L185" s="45"/>
      <c r="M185" s="193" t="s">
        <v>19</v>
      </c>
      <c r="N185" s="194" t="s">
        <v>44</v>
      </c>
      <c r="O185" s="85"/>
      <c r="P185" s="195">
        <f>O185*H185</f>
        <v>0</v>
      </c>
      <c r="Q185" s="195">
        <v>0</v>
      </c>
      <c r="R185" s="195">
        <f>Q185*H185</f>
        <v>0</v>
      </c>
      <c r="S185" s="195">
        <v>0</v>
      </c>
      <c r="T185" s="196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197" t="s">
        <v>152</v>
      </c>
      <c r="AT185" s="197" t="s">
        <v>148</v>
      </c>
      <c r="AU185" s="197" t="s">
        <v>73</v>
      </c>
      <c r="AY185" s="18" t="s">
        <v>153</v>
      </c>
      <c r="BE185" s="198">
        <f>IF(N185="základní",J185,0)</f>
        <v>0</v>
      </c>
      <c r="BF185" s="198">
        <f>IF(N185="snížená",J185,0)</f>
        <v>0</v>
      </c>
      <c r="BG185" s="198">
        <f>IF(N185="zákl. přenesená",J185,0)</f>
        <v>0</v>
      </c>
      <c r="BH185" s="198">
        <f>IF(N185="sníž. přenesená",J185,0)</f>
        <v>0</v>
      </c>
      <c r="BI185" s="198">
        <f>IF(N185="nulová",J185,0)</f>
        <v>0</v>
      </c>
      <c r="BJ185" s="18" t="s">
        <v>80</v>
      </c>
      <c r="BK185" s="198">
        <f>ROUND(I185*H185,2)</f>
        <v>0</v>
      </c>
      <c r="BL185" s="18" t="s">
        <v>152</v>
      </c>
      <c r="BM185" s="197" t="s">
        <v>554</v>
      </c>
    </row>
    <row r="186" s="2" customFormat="1">
      <c r="A186" s="39"/>
      <c r="B186" s="40"/>
      <c r="C186" s="41"/>
      <c r="D186" s="199" t="s">
        <v>155</v>
      </c>
      <c r="E186" s="41"/>
      <c r="F186" s="200" t="s">
        <v>357</v>
      </c>
      <c r="G186" s="41"/>
      <c r="H186" s="41"/>
      <c r="I186" s="201"/>
      <c r="J186" s="41"/>
      <c r="K186" s="41"/>
      <c r="L186" s="45"/>
      <c r="M186" s="202"/>
      <c r="N186" s="203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155</v>
      </c>
      <c r="AU186" s="18" t="s">
        <v>73</v>
      </c>
    </row>
    <row r="187" s="2" customFormat="1">
      <c r="A187" s="39"/>
      <c r="B187" s="40"/>
      <c r="C187" s="41"/>
      <c r="D187" s="204" t="s">
        <v>162</v>
      </c>
      <c r="E187" s="41"/>
      <c r="F187" s="205" t="s">
        <v>358</v>
      </c>
      <c r="G187" s="41"/>
      <c r="H187" s="41"/>
      <c r="I187" s="201"/>
      <c r="J187" s="41"/>
      <c r="K187" s="41"/>
      <c r="L187" s="45"/>
      <c r="M187" s="202"/>
      <c r="N187" s="203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162</v>
      </c>
      <c r="AU187" s="18" t="s">
        <v>73</v>
      </c>
    </row>
    <row r="188" s="10" customFormat="1">
      <c r="A188" s="10"/>
      <c r="B188" s="206"/>
      <c r="C188" s="207"/>
      <c r="D188" s="199" t="s">
        <v>181</v>
      </c>
      <c r="E188" s="208" t="s">
        <v>19</v>
      </c>
      <c r="F188" s="209" t="s">
        <v>555</v>
      </c>
      <c r="G188" s="207"/>
      <c r="H188" s="210">
        <v>2.7000000000000002</v>
      </c>
      <c r="I188" s="211"/>
      <c r="J188" s="207"/>
      <c r="K188" s="207"/>
      <c r="L188" s="212"/>
      <c r="M188" s="213"/>
      <c r="N188" s="214"/>
      <c r="O188" s="214"/>
      <c r="P188" s="214"/>
      <c r="Q188" s="214"/>
      <c r="R188" s="214"/>
      <c r="S188" s="214"/>
      <c r="T188" s="215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T188" s="216" t="s">
        <v>181</v>
      </c>
      <c r="AU188" s="216" t="s">
        <v>73</v>
      </c>
      <c r="AV188" s="10" t="s">
        <v>82</v>
      </c>
      <c r="AW188" s="10" t="s">
        <v>35</v>
      </c>
      <c r="AX188" s="10" t="s">
        <v>80</v>
      </c>
      <c r="AY188" s="216" t="s">
        <v>153</v>
      </c>
    </row>
    <row r="189" s="2" customFormat="1" ht="24.15" customHeight="1">
      <c r="A189" s="39"/>
      <c r="B189" s="40"/>
      <c r="C189" s="186" t="s">
        <v>360</v>
      </c>
      <c r="D189" s="186" t="s">
        <v>148</v>
      </c>
      <c r="E189" s="187" t="s">
        <v>361</v>
      </c>
      <c r="F189" s="188" t="s">
        <v>362</v>
      </c>
      <c r="G189" s="189" t="s">
        <v>151</v>
      </c>
      <c r="H189" s="190">
        <v>3395</v>
      </c>
      <c r="I189" s="191"/>
      <c r="J189" s="192">
        <f>ROUND(I189*H189,2)</f>
        <v>0</v>
      </c>
      <c r="K189" s="188" t="s">
        <v>159</v>
      </c>
      <c r="L189" s="45"/>
      <c r="M189" s="193" t="s">
        <v>19</v>
      </c>
      <c r="N189" s="194" t="s">
        <v>44</v>
      </c>
      <c r="O189" s="85"/>
      <c r="P189" s="195">
        <f>O189*H189</f>
        <v>0</v>
      </c>
      <c r="Q189" s="195">
        <v>0</v>
      </c>
      <c r="R189" s="195">
        <f>Q189*H189</f>
        <v>0</v>
      </c>
      <c r="S189" s="195">
        <v>0</v>
      </c>
      <c r="T189" s="196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197" t="s">
        <v>152</v>
      </c>
      <c r="AT189" s="197" t="s">
        <v>148</v>
      </c>
      <c r="AU189" s="197" t="s">
        <v>73</v>
      </c>
      <c r="AY189" s="18" t="s">
        <v>153</v>
      </c>
      <c r="BE189" s="198">
        <f>IF(N189="základní",J189,0)</f>
        <v>0</v>
      </c>
      <c r="BF189" s="198">
        <f>IF(N189="snížená",J189,0)</f>
        <v>0</v>
      </c>
      <c r="BG189" s="198">
        <f>IF(N189="zákl. přenesená",J189,0)</f>
        <v>0</v>
      </c>
      <c r="BH189" s="198">
        <f>IF(N189="sníž. přenesená",J189,0)</f>
        <v>0</v>
      </c>
      <c r="BI189" s="198">
        <f>IF(N189="nulová",J189,0)</f>
        <v>0</v>
      </c>
      <c r="BJ189" s="18" t="s">
        <v>80</v>
      </c>
      <c r="BK189" s="198">
        <f>ROUND(I189*H189,2)</f>
        <v>0</v>
      </c>
      <c r="BL189" s="18" t="s">
        <v>152</v>
      </c>
      <c r="BM189" s="197" t="s">
        <v>556</v>
      </c>
    </row>
    <row r="190" s="2" customFormat="1">
      <c r="A190" s="39"/>
      <c r="B190" s="40"/>
      <c r="C190" s="41"/>
      <c r="D190" s="199" t="s">
        <v>155</v>
      </c>
      <c r="E190" s="41"/>
      <c r="F190" s="200" t="s">
        <v>364</v>
      </c>
      <c r="G190" s="41"/>
      <c r="H190" s="41"/>
      <c r="I190" s="201"/>
      <c r="J190" s="41"/>
      <c r="K190" s="41"/>
      <c r="L190" s="45"/>
      <c r="M190" s="202"/>
      <c r="N190" s="203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155</v>
      </c>
      <c r="AU190" s="18" t="s">
        <v>73</v>
      </c>
    </row>
    <row r="191" s="2" customFormat="1">
      <c r="A191" s="39"/>
      <c r="B191" s="40"/>
      <c r="C191" s="41"/>
      <c r="D191" s="204" t="s">
        <v>162</v>
      </c>
      <c r="E191" s="41"/>
      <c r="F191" s="205" t="s">
        <v>365</v>
      </c>
      <c r="G191" s="41"/>
      <c r="H191" s="41"/>
      <c r="I191" s="201"/>
      <c r="J191" s="41"/>
      <c r="K191" s="41"/>
      <c r="L191" s="45"/>
      <c r="M191" s="202"/>
      <c r="N191" s="203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162</v>
      </c>
      <c r="AU191" s="18" t="s">
        <v>73</v>
      </c>
    </row>
    <row r="192" s="2" customFormat="1" ht="16.5" customHeight="1">
      <c r="A192" s="39"/>
      <c r="B192" s="40"/>
      <c r="C192" s="217" t="s">
        <v>366</v>
      </c>
      <c r="D192" s="217" t="s">
        <v>184</v>
      </c>
      <c r="E192" s="218" t="s">
        <v>367</v>
      </c>
      <c r="F192" s="219" t="s">
        <v>368</v>
      </c>
      <c r="G192" s="220" t="s">
        <v>369</v>
      </c>
      <c r="H192" s="221">
        <v>339.5</v>
      </c>
      <c r="I192" s="222"/>
      <c r="J192" s="223">
        <f>ROUND(I192*H192,2)</f>
        <v>0</v>
      </c>
      <c r="K192" s="219" t="s">
        <v>19</v>
      </c>
      <c r="L192" s="224"/>
      <c r="M192" s="225" t="s">
        <v>19</v>
      </c>
      <c r="N192" s="226" t="s">
        <v>44</v>
      </c>
      <c r="O192" s="85"/>
      <c r="P192" s="195">
        <f>O192*H192</f>
        <v>0</v>
      </c>
      <c r="Q192" s="195">
        <v>0.20000000000000001</v>
      </c>
      <c r="R192" s="195">
        <f>Q192*H192</f>
        <v>67.900000000000006</v>
      </c>
      <c r="S192" s="195">
        <v>0</v>
      </c>
      <c r="T192" s="196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197" t="s">
        <v>188</v>
      </c>
      <c r="AT192" s="197" t="s">
        <v>184</v>
      </c>
      <c r="AU192" s="197" t="s">
        <v>73</v>
      </c>
      <c r="AY192" s="18" t="s">
        <v>153</v>
      </c>
      <c r="BE192" s="198">
        <f>IF(N192="základní",J192,0)</f>
        <v>0</v>
      </c>
      <c r="BF192" s="198">
        <f>IF(N192="snížená",J192,0)</f>
        <v>0</v>
      </c>
      <c r="BG192" s="198">
        <f>IF(N192="zákl. přenesená",J192,0)</f>
        <v>0</v>
      </c>
      <c r="BH192" s="198">
        <f>IF(N192="sníž. přenesená",J192,0)</f>
        <v>0</v>
      </c>
      <c r="BI192" s="198">
        <f>IF(N192="nulová",J192,0)</f>
        <v>0</v>
      </c>
      <c r="BJ192" s="18" t="s">
        <v>80</v>
      </c>
      <c r="BK192" s="198">
        <f>ROUND(I192*H192,2)</f>
        <v>0</v>
      </c>
      <c r="BL192" s="18" t="s">
        <v>152</v>
      </c>
      <c r="BM192" s="197" t="s">
        <v>557</v>
      </c>
    </row>
    <row r="193" s="2" customFormat="1">
      <c r="A193" s="39"/>
      <c r="B193" s="40"/>
      <c r="C193" s="41"/>
      <c r="D193" s="199" t="s">
        <v>155</v>
      </c>
      <c r="E193" s="41"/>
      <c r="F193" s="200" t="s">
        <v>371</v>
      </c>
      <c r="G193" s="41"/>
      <c r="H193" s="41"/>
      <c r="I193" s="201"/>
      <c r="J193" s="41"/>
      <c r="K193" s="41"/>
      <c r="L193" s="45"/>
      <c r="M193" s="202"/>
      <c r="N193" s="203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155</v>
      </c>
      <c r="AU193" s="18" t="s">
        <v>73</v>
      </c>
    </row>
    <row r="194" s="10" customFormat="1">
      <c r="A194" s="10"/>
      <c r="B194" s="206"/>
      <c r="C194" s="207"/>
      <c r="D194" s="199" t="s">
        <v>181</v>
      </c>
      <c r="E194" s="208" t="s">
        <v>19</v>
      </c>
      <c r="F194" s="209" t="s">
        <v>558</v>
      </c>
      <c r="G194" s="207"/>
      <c r="H194" s="210">
        <v>339.5</v>
      </c>
      <c r="I194" s="211"/>
      <c r="J194" s="207"/>
      <c r="K194" s="207"/>
      <c r="L194" s="212"/>
      <c r="M194" s="213"/>
      <c r="N194" s="214"/>
      <c r="O194" s="214"/>
      <c r="P194" s="214"/>
      <c r="Q194" s="214"/>
      <c r="R194" s="214"/>
      <c r="S194" s="214"/>
      <c r="T194" s="215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T194" s="216" t="s">
        <v>181</v>
      </c>
      <c r="AU194" s="216" t="s">
        <v>73</v>
      </c>
      <c r="AV194" s="10" t="s">
        <v>82</v>
      </c>
      <c r="AW194" s="10" t="s">
        <v>35</v>
      </c>
      <c r="AX194" s="10" t="s">
        <v>80</v>
      </c>
      <c r="AY194" s="216" t="s">
        <v>153</v>
      </c>
    </row>
    <row r="195" s="2" customFormat="1" ht="16.5" customHeight="1">
      <c r="A195" s="39"/>
      <c r="B195" s="40"/>
      <c r="C195" s="186" t="s">
        <v>373</v>
      </c>
      <c r="D195" s="186" t="s">
        <v>148</v>
      </c>
      <c r="E195" s="187" t="s">
        <v>374</v>
      </c>
      <c r="F195" s="188" t="s">
        <v>375</v>
      </c>
      <c r="G195" s="189" t="s">
        <v>369</v>
      </c>
      <c r="H195" s="190">
        <v>73.099999999999994</v>
      </c>
      <c r="I195" s="191"/>
      <c r="J195" s="192">
        <f>ROUND(I195*H195,2)</f>
        <v>0</v>
      </c>
      <c r="K195" s="188" t="s">
        <v>159</v>
      </c>
      <c r="L195" s="45"/>
      <c r="M195" s="193" t="s">
        <v>19</v>
      </c>
      <c r="N195" s="194" t="s">
        <v>44</v>
      </c>
      <c r="O195" s="85"/>
      <c r="P195" s="195">
        <f>O195*H195</f>
        <v>0</v>
      </c>
      <c r="Q195" s="195">
        <v>0</v>
      </c>
      <c r="R195" s="195">
        <f>Q195*H195</f>
        <v>0</v>
      </c>
      <c r="S195" s="195">
        <v>0</v>
      </c>
      <c r="T195" s="196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197" t="s">
        <v>152</v>
      </c>
      <c r="AT195" s="197" t="s">
        <v>148</v>
      </c>
      <c r="AU195" s="197" t="s">
        <v>73</v>
      </c>
      <c r="AY195" s="18" t="s">
        <v>153</v>
      </c>
      <c r="BE195" s="198">
        <f>IF(N195="základní",J195,0)</f>
        <v>0</v>
      </c>
      <c r="BF195" s="198">
        <f>IF(N195="snížená",J195,0)</f>
        <v>0</v>
      </c>
      <c r="BG195" s="198">
        <f>IF(N195="zákl. přenesená",J195,0)</f>
        <v>0</v>
      </c>
      <c r="BH195" s="198">
        <f>IF(N195="sníž. přenesená",J195,0)</f>
        <v>0</v>
      </c>
      <c r="BI195" s="198">
        <f>IF(N195="nulová",J195,0)</f>
        <v>0</v>
      </c>
      <c r="BJ195" s="18" t="s">
        <v>80</v>
      </c>
      <c r="BK195" s="198">
        <f>ROUND(I195*H195,2)</f>
        <v>0</v>
      </c>
      <c r="BL195" s="18" t="s">
        <v>152</v>
      </c>
      <c r="BM195" s="197" t="s">
        <v>559</v>
      </c>
    </row>
    <row r="196" s="2" customFormat="1">
      <c r="A196" s="39"/>
      <c r="B196" s="40"/>
      <c r="C196" s="41"/>
      <c r="D196" s="199" t="s">
        <v>155</v>
      </c>
      <c r="E196" s="41"/>
      <c r="F196" s="200" t="s">
        <v>377</v>
      </c>
      <c r="G196" s="41"/>
      <c r="H196" s="41"/>
      <c r="I196" s="201"/>
      <c r="J196" s="41"/>
      <c r="K196" s="41"/>
      <c r="L196" s="45"/>
      <c r="M196" s="202"/>
      <c r="N196" s="203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155</v>
      </c>
      <c r="AU196" s="18" t="s">
        <v>73</v>
      </c>
    </row>
    <row r="197" s="2" customFormat="1">
      <c r="A197" s="39"/>
      <c r="B197" s="40"/>
      <c r="C197" s="41"/>
      <c r="D197" s="204" t="s">
        <v>162</v>
      </c>
      <c r="E197" s="41"/>
      <c r="F197" s="205" t="s">
        <v>378</v>
      </c>
      <c r="G197" s="41"/>
      <c r="H197" s="41"/>
      <c r="I197" s="201"/>
      <c r="J197" s="41"/>
      <c r="K197" s="41"/>
      <c r="L197" s="45"/>
      <c r="M197" s="202"/>
      <c r="N197" s="203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162</v>
      </c>
      <c r="AU197" s="18" t="s">
        <v>73</v>
      </c>
    </row>
    <row r="198" s="10" customFormat="1">
      <c r="A198" s="10"/>
      <c r="B198" s="206"/>
      <c r="C198" s="207"/>
      <c r="D198" s="199" t="s">
        <v>181</v>
      </c>
      <c r="E198" s="208" t="s">
        <v>19</v>
      </c>
      <c r="F198" s="209" t="s">
        <v>560</v>
      </c>
      <c r="G198" s="207"/>
      <c r="H198" s="210">
        <v>73.099999999999994</v>
      </c>
      <c r="I198" s="211"/>
      <c r="J198" s="207"/>
      <c r="K198" s="207"/>
      <c r="L198" s="212"/>
      <c r="M198" s="213"/>
      <c r="N198" s="214"/>
      <c r="O198" s="214"/>
      <c r="P198" s="214"/>
      <c r="Q198" s="214"/>
      <c r="R198" s="214"/>
      <c r="S198" s="214"/>
      <c r="T198" s="215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T198" s="216" t="s">
        <v>181</v>
      </c>
      <c r="AU198" s="216" t="s">
        <v>73</v>
      </c>
      <c r="AV198" s="10" t="s">
        <v>82</v>
      </c>
      <c r="AW198" s="10" t="s">
        <v>35</v>
      </c>
      <c r="AX198" s="10" t="s">
        <v>80</v>
      </c>
      <c r="AY198" s="216" t="s">
        <v>153</v>
      </c>
    </row>
    <row r="199" s="2" customFormat="1" ht="21.75" customHeight="1">
      <c r="A199" s="39"/>
      <c r="B199" s="40"/>
      <c r="C199" s="186" t="s">
        <v>380</v>
      </c>
      <c r="D199" s="186" t="s">
        <v>148</v>
      </c>
      <c r="E199" s="187" t="s">
        <v>381</v>
      </c>
      <c r="F199" s="188" t="s">
        <v>382</v>
      </c>
      <c r="G199" s="189" t="s">
        <v>369</v>
      </c>
      <c r="H199" s="190">
        <v>73.099999999999994</v>
      </c>
      <c r="I199" s="191"/>
      <c r="J199" s="192">
        <f>ROUND(I199*H199,2)</f>
        <v>0</v>
      </c>
      <c r="K199" s="188" t="s">
        <v>159</v>
      </c>
      <c r="L199" s="45"/>
      <c r="M199" s="193" t="s">
        <v>19</v>
      </c>
      <c r="N199" s="194" t="s">
        <v>44</v>
      </c>
      <c r="O199" s="85"/>
      <c r="P199" s="195">
        <f>O199*H199</f>
        <v>0</v>
      </c>
      <c r="Q199" s="195">
        <v>0</v>
      </c>
      <c r="R199" s="195">
        <f>Q199*H199</f>
        <v>0</v>
      </c>
      <c r="S199" s="195">
        <v>0</v>
      </c>
      <c r="T199" s="196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197" t="s">
        <v>152</v>
      </c>
      <c r="AT199" s="197" t="s">
        <v>148</v>
      </c>
      <c r="AU199" s="197" t="s">
        <v>73</v>
      </c>
      <c r="AY199" s="18" t="s">
        <v>153</v>
      </c>
      <c r="BE199" s="198">
        <f>IF(N199="základní",J199,0)</f>
        <v>0</v>
      </c>
      <c r="BF199" s="198">
        <f>IF(N199="snížená",J199,0)</f>
        <v>0</v>
      </c>
      <c r="BG199" s="198">
        <f>IF(N199="zákl. přenesená",J199,0)</f>
        <v>0</v>
      </c>
      <c r="BH199" s="198">
        <f>IF(N199="sníž. přenesená",J199,0)</f>
        <v>0</v>
      </c>
      <c r="BI199" s="198">
        <f>IF(N199="nulová",J199,0)</f>
        <v>0</v>
      </c>
      <c r="BJ199" s="18" t="s">
        <v>80</v>
      </c>
      <c r="BK199" s="198">
        <f>ROUND(I199*H199,2)</f>
        <v>0</v>
      </c>
      <c r="BL199" s="18" t="s">
        <v>152</v>
      </c>
      <c r="BM199" s="197" t="s">
        <v>561</v>
      </c>
    </row>
    <row r="200" s="2" customFormat="1">
      <c r="A200" s="39"/>
      <c r="B200" s="40"/>
      <c r="C200" s="41"/>
      <c r="D200" s="199" t="s">
        <v>155</v>
      </c>
      <c r="E200" s="41"/>
      <c r="F200" s="200" t="s">
        <v>384</v>
      </c>
      <c r="G200" s="41"/>
      <c r="H200" s="41"/>
      <c r="I200" s="201"/>
      <c r="J200" s="41"/>
      <c r="K200" s="41"/>
      <c r="L200" s="45"/>
      <c r="M200" s="202"/>
      <c r="N200" s="203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155</v>
      </c>
      <c r="AU200" s="18" t="s">
        <v>73</v>
      </c>
    </row>
    <row r="201" s="2" customFormat="1">
      <c r="A201" s="39"/>
      <c r="B201" s="40"/>
      <c r="C201" s="41"/>
      <c r="D201" s="204" t="s">
        <v>162</v>
      </c>
      <c r="E201" s="41"/>
      <c r="F201" s="205" t="s">
        <v>385</v>
      </c>
      <c r="G201" s="41"/>
      <c r="H201" s="41"/>
      <c r="I201" s="201"/>
      <c r="J201" s="41"/>
      <c r="K201" s="41"/>
      <c r="L201" s="45"/>
      <c r="M201" s="202"/>
      <c r="N201" s="203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162</v>
      </c>
      <c r="AU201" s="18" t="s">
        <v>73</v>
      </c>
    </row>
    <row r="202" s="2" customFormat="1" ht="24.15" customHeight="1">
      <c r="A202" s="39"/>
      <c r="B202" s="40"/>
      <c r="C202" s="186" t="s">
        <v>386</v>
      </c>
      <c r="D202" s="186" t="s">
        <v>148</v>
      </c>
      <c r="E202" s="187" t="s">
        <v>387</v>
      </c>
      <c r="F202" s="188" t="s">
        <v>388</v>
      </c>
      <c r="G202" s="189" t="s">
        <v>369</v>
      </c>
      <c r="H202" s="190">
        <v>292.39999999999998</v>
      </c>
      <c r="I202" s="191"/>
      <c r="J202" s="192">
        <f>ROUND(I202*H202,2)</f>
        <v>0</v>
      </c>
      <c r="K202" s="188" t="s">
        <v>159</v>
      </c>
      <c r="L202" s="45"/>
      <c r="M202" s="193" t="s">
        <v>19</v>
      </c>
      <c r="N202" s="194" t="s">
        <v>44</v>
      </c>
      <c r="O202" s="85"/>
      <c r="P202" s="195">
        <f>O202*H202</f>
        <v>0</v>
      </c>
      <c r="Q202" s="195">
        <v>0</v>
      </c>
      <c r="R202" s="195">
        <f>Q202*H202</f>
        <v>0</v>
      </c>
      <c r="S202" s="195">
        <v>0</v>
      </c>
      <c r="T202" s="196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197" t="s">
        <v>152</v>
      </c>
      <c r="AT202" s="197" t="s">
        <v>148</v>
      </c>
      <c r="AU202" s="197" t="s">
        <v>73</v>
      </c>
      <c r="AY202" s="18" t="s">
        <v>153</v>
      </c>
      <c r="BE202" s="198">
        <f>IF(N202="základní",J202,0)</f>
        <v>0</v>
      </c>
      <c r="BF202" s="198">
        <f>IF(N202="snížená",J202,0)</f>
        <v>0</v>
      </c>
      <c r="BG202" s="198">
        <f>IF(N202="zákl. přenesená",J202,0)</f>
        <v>0</v>
      </c>
      <c r="BH202" s="198">
        <f>IF(N202="sníž. přenesená",J202,0)</f>
        <v>0</v>
      </c>
      <c r="BI202" s="198">
        <f>IF(N202="nulová",J202,0)</f>
        <v>0</v>
      </c>
      <c r="BJ202" s="18" t="s">
        <v>80</v>
      </c>
      <c r="BK202" s="198">
        <f>ROUND(I202*H202,2)</f>
        <v>0</v>
      </c>
      <c r="BL202" s="18" t="s">
        <v>152</v>
      </c>
      <c r="BM202" s="197" t="s">
        <v>562</v>
      </c>
    </row>
    <row r="203" s="2" customFormat="1">
      <c r="A203" s="39"/>
      <c r="B203" s="40"/>
      <c r="C203" s="41"/>
      <c r="D203" s="199" t="s">
        <v>155</v>
      </c>
      <c r="E203" s="41"/>
      <c r="F203" s="200" t="s">
        <v>390</v>
      </c>
      <c r="G203" s="41"/>
      <c r="H203" s="41"/>
      <c r="I203" s="201"/>
      <c r="J203" s="41"/>
      <c r="K203" s="41"/>
      <c r="L203" s="45"/>
      <c r="M203" s="202"/>
      <c r="N203" s="203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155</v>
      </c>
      <c r="AU203" s="18" t="s">
        <v>73</v>
      </c>
    </row>
    <row r="204" s="2" customFormat="1">
      <c r="A204" s="39"/>
      <c r="B204" s="40"/>
      <c r="C204" s="41"/>
      <c r="D204" s="204" t="s">
        <v>162</v>
      </c>
      <c r="E204" s="41"/>
      <c r="F204" s="205" t="s">
        <v>391</v>
      </c>
      <c r="G204" s="41"/>
      <c r="H204" s="41"/>
      <c r="I204" s="201"/>
      <c r="J204" s="41"/>
      <c r="K204" s="41"/>
      <c r="L204" s="45"/>
      <c r="M204" s="202"/>
      <c r="N204" s="203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162</v>
      </c>
      <c r="AU204" s="18" t="s">
        <v>73</v>
      </c>
    </row>
    <row r="205" s="10" customFormat="1">
      <c r="A205" s="10"/>
      <c r="B205" s="206"/>
      <c r="C205" s="207"/>
      <c r="D205" s="199" t="s">
        <v>181</v>
      </c>
      <c r="E205" s="208" t="s">
        <v>19</v>
      </c>
      <c r="F205" s="209" t="s">
        <v>563</v>
      </c>
      <c r="G205" s="207"/>
      <c r="H205" s="210">
        <v>292.39999999999998</v>
      </c>
      <c r="I205" s="211"/>
      <c r="J205" s="207"/>
      <c r="K205" s="207"/>
      <c r="L205" s="212"/>
      <c r="M205" s="213"/>
      <c r="N205" s="214"/>
      <c r="O205" s="214"/>
      <c r="P205" s="214"/>
      <c r="Q205" s="214"/>
      <c r="R205" s="214"/>
      <c r="S205" s="214"/>
      <c r="T205" s="215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T205" s="216" t="s">
        <v>181</v>
      </c>
      <c r="AU205" s="216" t="s">
        <v>73</v>
      </c>
      <c r="AV205" s="10" t="s">
        <v>82</v>
      </c>
      <c r="AW205" s="10" t="s">
        <v>35</v>
      </c>
      <c r="AX205" s="10" t="s">
        <v>80</v>
      </c>
      <c r="AY205" s="216" t="s">
        <v>153</v>
      </c>
    </row>
    <row r="206" s="2" customFormat="1" ht="24.15" customHeight="1">
      <c r="A206" s="39"/>
      <c r="B206" s="40"/>
      <c r="C206" s="186" t="s">
        <v>393</v>
      </c>
      <c r="D206" s="186" t="s">
        <v>148</v>
      </c>
      <c r="E206" s="187" t="s">
        <v>394</v>
      </c>
      <c r="F206" s="188" t="s">
        <v>395</v>
      </c>
      <c r="G206" s="189" t="s">
        <v>396</v>
      </c>
      <c r="H206" s="190">
        <v>1310</v>
      </c>
      <c r="I206" s="191"/>
      <c r="J206" s="192">
        <f>ROUND(I206*H206,2)</f>
        <v>0</v>
      </c>
      <c r="K206" s="188" t="s">
        <v>19</v>
      </c>
      <c r="L206" s="45"/>
      <c r="M206" s="193" t="s">
        <v>19</v>
      </c>
      <c r="N206" s="194" t="s">
        <v>44</v>
      </c>
      <c r="O206" s="85"/>
      <c r="P206" s="195">
        <f>O206*H206</f>
        <v>0</v>
      </c>
      <c r="Q206" s="195">
        <v>0.0010100000000000001</v>
      </c>
      <c r="R206" s="195">
        <f>Q206*H206</f>
        <v>1.3231000000000002</v>
      </c>
      <c r="S206" s="195">
        <v>0</v>
      </c>
      <c r="T206" s="196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197" t="s">
        <v>152</v>
      </c>
      <c r="AT206" s="197" t="s">
        <v>148</v>
      </c>
      <c r="AU206" s="197" t="s">
        <v>73</v>
      </c>
      <c r="AY206" s="18" t="s">
        <v>153</v>
      </c>
      <c r="BE206" s="198">
        <f>IF(N206="základní",J206,0)</f>
        <v>0</v>
      </c>
      <c r="BF206" s="198">
        <f>IF(N206="snížená",J206,0)</f>
        <v>0</v>
      </c>
      <c r="BG206" s="198">
        <f>IF(N206="zákl. přenesená",J206,0)</f>
        <v>0</v>
      </c>
      <c r="BH206" s="198">
        <f>IF(N206="sníž. přenesená",J206,0)</f>
        <v>0</v>
      </c>
      <c r="BI206" s="198">
        <f>IF(N206="nulová",J206,0)</f>
        <v>0</v>
      </c>
      <c r="BJ206" s="18" t="s">
        <v>80</v>
      </c>
      <c r="BK206" s="198">
        <f>ROUND(I206*H206,2)</f>
        <v>0</v>
      </c>
      <c r="BL206" s="18" t="s">
        <v>152</v>
      </c>
      <c r="BM206" s="197" t="s">
        <v>564</v>
      </c>
    </row>
    <row r="207" s="2" customFormat="1">
      <c r="A207" s="39"/>
      <c r="B207" s="40"/>
      <c r="C207" s="41"/>
      <c r="D207" s="199" t="s">
        <v>155</v>
      </c>
      <c r="E207" s="41"/>
      <c r="F207" s="200" t="s">
        <v>398</v>
      </c>
      <c r="G207" s="41"/>
      <c r="H207" s="41"/>
      <c r="I207" s="201"/>
      <c r="J207" s="41"/>
      <c r="K207" s="41"/>
      <c r="L207" s="45"/>
      <c r="M207" s="202"/>
      <c r="N207" s="203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155</v>
      </c>
      <c r="AU207" s="18" t="s">
        <v>73</v>
      </c>
    </row>
    <row r="208" s="10" customFormat="1">
      <c r="A208" s="10"/>
      <c r="B208" s="206"/>
      <c r="C208" s="207"/>
      <c r="D208" s="199" t="s">
        <v>181</v>
      </c>
      <c r="E208" s="208" t="s">
        <v>19</v>
      </c>
      <c r="F208" s="209" t="s">
        <v>565</v>
      </c>
      <c r="G208" s="207"/>
      <c r="H208" s="210">
        <v>1310</v>
      </c>
      <c r="I208" s="211"/>
      <c r="J208" s="207"/>
      <c r="K208" s="207"/>
      <c r="L208" s="212"/>
      <c r="M208" s="213"/>
      <c r="N208" s="214"/>
      <c r="O208" s="214"/>
      <c r="P208" s="214"/>
      <c r="Q208" s="214"/>
      <c r="R208" s="214"/>
      <c r="S208" s="214"/>
      <c r="T208" s="215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T208" s="216" t="s">
        <v>181</v>
      </c>
      <c r="AU208" s="216" t="s">
        <v>73</v>
      </c>
      <c r="AV208" s="10" t="s">
        <v>82</v>
      </c>
      <c r="AW208" s="10" t="s">
        <v>35</v>
      </c>
      <c r="AX208" s="10" t="s">
        <v>80</v>
      </c>
      <c r="AY208" s="216" t="s">
        <v>153</v>
      </c>
    </row>
    <row r="209" s="2" customFormat="1" ht="24.15" customHeight="1">
      <c r="A209" s="39"/>
      <c r="B209" s="40"/>
      <c r="C209" s="186" t="s">
        <v>400</v>
      </c>
      <c r="D209" s="186" t="s">
        <v>148</v>
      </c>
      <c r="E209" s="187" t="s">
        <v>401</v>
      </c>
      <c r="F209" s="188" t="s">
        <v>402</v>
      </c>
      <c r="G209" s="189" t="s">
        <v>396</v>
      </c>
      <c r="H209" s="190">
        <v>24</v>
      </c>
      <c r="I209" s="191"/>
      <c r="J209" s="192">
        <f>ROUND(I209*H209,2)</f>
        <v>0</v>
      </c>
      <c r="K209" s="188" t="s">
        <v>159</v>
      </c>
      <c r="L209" s="45"/>
      <c r="M209" s="193" t="s">
        <v>19</v>
      </c>
      <c r="N209" s="194" t="s">
        <v>44</v>
      </c>
      <c r="O209" s="85"/>
      <c r="P209" s="195">
        <f>O209*H209</f>
        <v>0</v>
      </c>
      <c r="Q209" s="195">
        <v>0.0038800000000000002</v>
      </c>
      <c r="R209" s="195">
        <f>Q209*H209</f>
        <v>0.093120000000000008</v>
      </c>
      <c r="S209" s="195">
        <v>0</v>
      </c>
      <c r="T209" s="196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197" t="s">
        <v>152</v>
      </c>
      <c r="AT209" s="197" t="s">
        <v>148</v>
      </c>
      <c r="AU209" s="197" t="s">
        <v>73</v>
      </c>
      <c r="AY209" s="18" t="s">
        <v>153</v>
      </c>
      <c r="BE209" s="198">
        <f>IF(N209="základní",J209,0)</f>
        <v>0</v>
      </c>
      <c r="BF209" s="198">
        <f>IF(N209="snížená",J209,0)</f>
        <v>0</v>
      </c>
      <c r="BG209" s="198">
        <f>IF(N209="zákl. přenesená",J209,0)</f>
        <v>0</v>
      </c>
      <c r="BH209" s="198">
        <f>IF(N209="sníž. přenesená",J209,0)</f>
        <v>0</v>
      </c>
      <c r="BI209" s="198">
        <f>IF(N209="nulová",J209,0)</f>
        <v>0</v>
      </c>
      <c r="BJ209" s="18" t="s">
        <v>80</v>
      </c>
      <c r="BK209" s="198">
        <f>ROUND(I209*H209,2)</f>
        <v>0</v>
      </c>
      <c r="BL209" s="18" t="s">
        <v>152</v>
      </c>
      <c r="BM209" s="197" t="s">
        <v>566</v>
      </c>
    </row>
    <row r="210" s="2" customFormat="1">
      <c r="A210" s="39"/>
      <c r="B210" s="40"/>
      <c r="C210" s="41"/>
      <c r="D210" s="199" t="s">
        <v>155</v>
      </c>
      <c r="E210" s="41"/>
      <c r="F210" s="200" t="s">
        <v>404</v>
      </c>
      <c r="G210" s="41"/>
      <c r="H210" s="41"/>
      <c r="I210" s="201"/>
      <c r="J210" s="41"/>
      <c r="K210" s="41"/>
      <c r="L210" s="45"/>
      <c r="M210" s="202"/>
      <c r="N210" s="203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155</v>
      </c>
      <c r="AU210" s="18" t="s">
        <v>73</v>
      </c>
    </row>
    <row r="211" s="2" customFormat="1">
      <c r="A211" s="39"/>
      <c r="B211" s="40"/>
      <c r="C211" s="41"/>
      <c r="D211" s="204" t="s">
        <v>162</v>
      </c>
      <c r="E211" s="41"/>
      <c r="F211" s="205" t="s">
        <v>405</v>
      </c>
      <c r="G211" s="41"/>
      <c r="H211" s="41"/>
      <c r="I211" s="201"/>
      <c r="J211" s="41"/>
      <c r="K211" s="41"/>
      <c r="L211" s="45"/>
      <c r="M211" s="202"/>
      <c r="N211" s="203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162</v>
      </c>
      <c r="AU211" s="18" t="s">
        <v>73</v>
      </c>
    </row>
    <row r="212" s="10" customFormat="1">
      <c r="A212" s="10"/>
      <c r="B212" s="206"/>
      <c r="C212" s="207"/>
      <c r="D212" s="199" t="s">
        <v>181</v>
      </c>
      <c r="E212" s="208" t="s">
        <v>19</v>
      </c>
      <c r="F212" s="209" t="s">
        <v>567</v>
      </c>
      <c r="G212" s="207"/>
      <c r="H212" s="210">
        <v>24</v>
      </c>
      <c r="I212" s="211"/>
      <c r="J212" s="207"/>
      <c r="K212" s="207"/>
      <c r="L212" s="212"/>
      <c r="M212" s="213"/>
      <c r="N212" s="214"/>
      <c r="O212" s="214"/>
      <c r="P212" s="214"/>
      <c r="Q212" s="214"/>
      <c r="R212" s="214"/>
      <c r="S212" s="214"/>
      <c r="T212" s="215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T212" s="216" t="s">
        <v>181</v>
      </c>
      <c r="AU212" s="216" t="s">
        <v>73</v>
      </c>
      <c r="AV212" s="10" t="s">
        <v>82</v>
      </c>
      <c r="AW212" s="10" t="s">
        <v>35</v>
      </c>
      <c r="AX212" s="10" t="s">
        <v>80</v>
      </c>
      <c r="AY212" s="216" t="s">
        <v>153</v>
      </c>
    </row>
    <row r="213" s="2" customFormat="1" ht="24.15" customHeight="1">
      <c r="A213" s="39"/>
      <c r="B213" s="40"/>
      <c r="C213" s="186" t="s">
        <v>407</v>
      </c>
      <c r="D213" s="186" t="s">
        <v>148</v>
      </c>
      <c r="E213" s="187" t="s">
        <v>408</v>
      </c>
      <c r="F213" s="188" t="s">
        <v>409</v>
      </c>
      <c r="G213" s="189" t="s">
        <v>194</v>
      </c>
      <c r="H213" s="190">
        <v>244.58699999999999</v>
      </c>
      <c r="I213" s="191"/>
      <c r="J213" s="192">
        <f>ROUND(I213*H213,2)</f>
        <v>0</v>
      </c>
      <c r="K213" s="188" t="s">
        <v>159</v>
      </c>
      <c r="L213" s="45"/>
      <c r="M213" s="193" t="s">
        <v>19</v>
      </c>
      <c r="N213" s="194" t="s">
        <v>44</v>
      </c>
      <c r="O213" s="85"/>
      <c r="P213" s="195">
        <f>O213*H213</f>
        <v>0</v>
      </c>
      <c r="Q213" s="195">
        <v>0</v>
      </c>
      <c r="R213" s="195">
        <f>Q213*H213</f>
        <v>0</v>
      </c>
      <c r="S213" s="195">
        <v>0</v>
      </c>
      <c r="T213" s="196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197" t="s">
        <v>152</v>
      </c>
      <c r="AT213" s="197" t="s">
        <v>148</v>
      </c>
      <c r="AU213" s="197" t="s">
        <v>73</v>
      </c>
      <c r="AY213" s="18" t="s">
        <v>153</v>
      </c>
      <c r="BE213" s="198">
        <f>IF(N213="základní",J213,0)</f>
        <v>0</v>
      </c>
      <c r="BF213" s="198">
        <f>IF(N213="snížená",J213,0)</f>
        <v>0</v>
      </c>
      <c r="BG213" s="198">
        <f>IF(N213="zákl. přenesená",J213,0)</f>
        <v>0</v>
      </c>
      <c r="BH213" s="198">
        <f>IF(N213="sníž. přenesená",J213,0)</f>
        <v>0</v>
      </c>
      <c r="BI213" s="198">
        <f>IF(N213="nulová",J213,0)</f>
        <v>0</v>
      </c>
      <c r="BJ213" s="18" t="s">
        <v>80</v>
      </c>
      <c r="BK213" s="198">
        <f>ROUND(I213*H213,2)</f>
        <v>0</v>
      </c>
      <c r="BL213" s="18" t="s">
        <v>152</v>
      </c>
      <c r="BM213" s="197" t="s">
        <v>568</v>
      </c>
    </row>
    <row r="214" s="2" customFormat="1">
      <c r="A214" s="39"/>
      <c r="B214" s="40"/>
      <c r="C214" s="41"/>
      <c r="D214" s="199" t="s">
        <v>155</v>
      </c>
      <c r="E214" s="41"/>
      <c r="F214" s="200" t="s">
        <v>411</v>
      </c>
      <c r="G214" s="41"/>
      <c r="H214" s="41"/>
      <c r="I214" s="201"/>
      <c r="J214" s="41"/>
      <c r="K214" s="41"/>
      <c r="L214" s="45"/>
      <c r="M214" s="202"/>
      <c r="N214" s="203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155</v>
      </c>
      <c r="AU214" s="18" t="s">
        <v>73</v>
      </c>
    </row>
    <row r="215" s="2" customFormat="1">
      <c r="A215" s="39"/>
      <c r="B215" s="40"/>
      <c r="C215" s="41"/>
      <c r="D215" s="204" t="s">
        <v>162</v>
      </c>
      <c r="E215" s="41"/>
      <c r="F215" s="205" t="s">
        <v>412</v>
      </c>
      <c r="G215" s="41"/>
      <c r="H215" s="41"/>
      <c r="I215" s="201"/>
      <c r="J215" s="41"/>
      <c r="K215" s="41"/>
      <c r="L215" s="45"/>
      <c r="M215" s="227"/>
      <c r="N215" s="228"/>
      <c r="O215" s="229"/>
      <c r="P215" s="229"/>
      <c r="Q215" s="229"/>
      <c r="R215" s="229"/>
      <c r="S215" s="229"/>
      <c r="T215" s="230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162</v>
      </c>
      <c r="AU215" s="18" t="s">
        <v>73</v>
      </c>
    </row>
    <row r="216" s="2" customFormat="1" ht="6.96" customHeight="1">
      <c r="A216" s="39"/>
      <c r="B216" s="60"/>
      <c r="C216" s="61"/>
      <c r="D216" s="61"/>
      <c r="E216" s="61"/>
      <c r="F216" s="61"/>
      <c r="G216" s="61"/>
      <c r="H216" s="61"/>
      <c r="I216" s="61"/>
      <c r="J216" s="61"/>
      <c r="K216" s="61"/>
      <c r="L216" s="45"/>
      <c r="M216" s="39"/>
      <c r="O216" s="39"/>
      <c r="P216" s="39"/>
      <c r="Q216" s="39"/>
      <c r="R216" s="39"/>
      <c r="S216" s="39"/>
      <c r="T216" s="39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</row>
  </sheetData>
  <sheetProtection sheet="1" autoFilter="0" formatColumns="0" formatRows="0" objects="1" scenarios="1" spinCount="100000" saltValue="jnz7Wq/E5oL4Xal5YfjYl8fbmy2U6k4FIljJMoXtpwxiyDrHVFoga8drmrwPnJ2l+baiIdVo289RXwH2h5lidQ==" hashValue="9ejrn7nvNiFSy3sE9vMOfx8f2PbIVTIDZSq7E5cLCcXGxCWb+4zYrZ6vMGyYF/ZDkW2TbAFQGsiAM2c3finUjg==" algorithmName="SHA-512" password="CC35"/>
  <autoFilter ref="C78:K215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hyperlinks>
    <hyperlink ref="F84" r:id="rId1" display="https://podminky.urs.cz/item/CS_URS_2022_01/183403112"/>
    <hyperlink ref="F87" r:id="rId2" display="https://podminky.urs.cz/item/CS_URS_2022_01/183403151"/>
    <hyperlink ref="F90" r:id="rId3" display="https://podminky.urs.cz/item/CS_URS_2022_01/183403152"/>
    <hyperlink ref="F93" r:id="rId4" display="https://podminky.urs.cz/item/CS_URS_2022_01/181451121"/>
    <hyperlink ref="F100" r:id="rId5" display="https://podminky.urs.cz/item/CS_URS_2022_01/185802113"/>
    <hyperlink ref="F107" r:id="rId6" display="https://podminky.urs.cz/item/CS_URS_2022_01/183101113"/>
    <hyperlink ref="F111" r:id="rId7" display="https://podminky.urs.cz/item/CS_URS_2022_01/183101114"/>
    <hyperlink ref="F115" r:id="rId8" display="https://podminky.urs.cz/item/CS_URS_2022_01/185802114"/>
    <hyperlink ref="F128" r:id="rId9" display="https://podminky.urs.cz/item/CS_URS_2022_01/184102111"/>
    <hyperlink ref="F132" r:id="rId10" display="https://podminky.urs.cz/item/CS_URS_2022_01/184102110"/>
    <hyperlink ref="F173" r:id="rId11" display="https://podminky.urs.cz/item/CS_URS_2022_01/184215112"/>
    <hyperlink ref="F179" r:id="rId12" display="https://podminky.urs.cz/item/CS_URS_2022_01/184813121"/>
    <hyperlink ref="F183" r:id="rId13" display="https://podminky.urs.cz/item/CS_URS_2022_01/184813133"/>
    <hyperlink ref="F187" r:id="rId14" display="https://podminky.urs.cz/item/CS_URS_2022_01/184813134"/>
    <hyperlink ref="F191" r:id="rId15" display="https://podminky.urs.cz/item/CS_URS_2022_01/184911421"/>
    <hyperlink ref="F197" r:id="rId16" display="https://podminky.urs.cz/item/CS_URS_2022_01/185804312"/>
    <hyperlink ref="F201" r:id="rId17" display="https://podminky.urs.cz/item/CS_URS_2022_01/185851121"/>
    <hyperlink ref="F204" r:id="rId18" display="https://podminky.urs.cz/item/CS_URS_2022_01/185851129"/>
    <hyperlink ref="F211" r:id="rId19" display="https://podminky.urs.cz/item/CS_URS_2022_01/348952262"/>
    <hyperlink ref="F215" r:id="rId20" display="https://podminky.urs.cz/item/CS_URS_2022_01/9982313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102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82</v>
      </c>
    </row>
    <row r="4" s="1" customFormat="1" ht="24.96" customHeight="1">
      <c r="B4" s="21"/>
      <c r="D4" s="141" t="s">
        <v>128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26.25" customHeight="1">
      <c r="B7" s="21"/>
      <c r="E7" s="144" t="str">
        <f>'Rekapitulace stavby'!K6</f>
        <v>Větrolamy TEO 2 a TEO 3, LBK 4b a IP 26, 27, 28 a 33 v k.ú. Vítonice u Znojma</v>
      </c>
      <c r="F7" s="143"/>
      <c r="G7" s="143"/>
      <c r="H7" s="143"/>
      <c r="L7" s="21"/>
    </row>
    <row r="8" s="1" customFormat="1" ht="12" customHeight="1">
      <c r="B8" s="21"/>
      <c r="D8" s="143" t="s">
        <v>129</v>
      </c>
      <c r="L8" s="21"/>
    </row>
    <row r="9" s="2" customFormat="1" ht="16.5" customHeight="1">
      <c r="A9" s="39"/>
      <c r="B9" s="45"/>
      <c r="C9" s="39"/>
      <c r="D9" s="39"/>
      <c r="E9" s="144" t="s">
        <v>499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413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569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22. 4. 2022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30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32</v>
      </c>
      <c r="E22" s="39"/>
      <c r="F22" s="39"/>
      <c r="G22" s="39"/>
      <c r="H22" s="39"/>
      <c r="I22" s="143" t="s">
        <v>26</v>
      </c>
      <c r="J22" s="134" t="s">
        <v>33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34</v>
      </c>
      <c r="F23" s="39"/>
      <c r="G23" s="39"/>
      <c r="H23" s="39"/>
      <c r="I23" s="143" t="s">
        <v>29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36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34</v>
      </c>
      <c r="F26" s="39"/>
      <c r="G26" s="39"/>
      <c r="H26" s="39"/>
      <c r="I26" s="143" t="s">
        <v>29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37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39</v>
      </c>
      <c r="E32" s="39"/>
      <c r="F32" s="39"/>
      <c r="G32" s="39"/>
      <c r="H32" s="39"/>
      <c r="I32" s="39"/>
      <c r="J32" s="154">
        <f>ROUND(J85,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41</v>
      </c>
      <c r="G34" s="39"/>
      <c r="H34" s="39"/>
      <c r="I34" s="155" t="s">
        <v>40</v>
      </c>
      <c r="J34" s="155" t="s">
        <v>42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43</v>
      </c>
      <c r="E35" s="143" t="s">
        <v>44</v>
      </c>
      <c r="F35" s="157">
        <f>ROUND((SUM(BE85:BE112)),  2)</f>
        <v>0</v>
      </c>
      <c r="G35" s="39"/>
      <c r="H35" s="39"/>
      <c r="I35" s="158">
        <v>0.20999999999999999</v>
      </c>
      <c r="J35" s="157">
        <f>ROUND(((SUM(BE85:BE112))*I35),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45</v>
      </c>
      <c r="F36" s="157">
        <f>ROUND((SUM(BF85:BF112)),  2)</f>
        <v>0</v>
      </c>
      <c r="G36" s="39"/>
      <c r="H36" s="39"/>
      <c r="I36" s="158">
        <v>0.14999999999999999</v>
      </c>
      <c r="J36" s="157">
        <f>ROUND(((SUM(BF85:BF112))*I36),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46</v>
      </c>
      <c r="F37" s="157">
        <f>ROUND((SUM(BG85:BG112)),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47</v>
      </c>
      <c r="F38" s="157">
        <f>ROUND((SUM(BH85:BH112)),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48</v>
      </c>
      <c r="F39" s="157">
        <f>ROUND((SUM(BI85:BI112)),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49</v>
      </c>
      <c r="E41" s="161"/>
      <c r="F41" s="161"/>
      <c r="G41" s="162" t="s">
        <v>50</v>
      </c>
      <c r="H41" s="163" t="s">
        <v>51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131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26.25" customHeight="1">
      <c r="A50" s="39"/>
      <c r="B50" s="40"/>
      <c r="C50" s="41"/>
      <c r="D50" s="41"/>
      <c r="E50" s="170" t="str">
        <f>E7</f>
        <v>Větrolamy TEO 2 a TEO 3, LBK 4b a IP 26, 27, 28 a 33 v k.ú. Vítonice u Znojma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129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499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413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SO-021 - 1. rok pěstební péče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Vítonice u Znojma</v>
      </c>
      <c r="G56" s="41"/>
      <c r="H56" s="41"/>
      <c r="I56" s="33" t="s">
        <v>23</v>
      </c>
      <c r="J56" s="73" t="str">
        <f>IF(J14="","",J14)</f>
        <v>22. 4. 2022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25</v>
      </c>
      <c r="D58" s="41"/>
      <c r="E58" s="41"/>
      <c r="F58" s="28" t="str">
        <f>E17</f>
        <v>ČR-Státní pozemkový úřad</v>
      </c>
      <c r="G58" s="41"/>
      <c r="H58" s="41"/>
      <c r="I58" s="33" t="s">
        <v>32</v>
      </c>
      <c r="J58" s="37" t="str">
        <f>E23</f>
        <v>AGROPROJEKT PSO s.r.o.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5.65" customHeight="1">
      <c r="A59" s="39"/>
      <c r="B59" s="40"/>
      <c r="C59" s="33" t="s">
        <v>30</v>
      </c>
      <c r="D59" s="41"/>
      <c r="E59" s="41"/>
      <c r="F59" s="28" t="str">
        <f>IF(E20="","",E20)</f>
        <v>Vyplň údaj</v>
      </c>
      <c r="G59" s="41"/>
      <c r="H59" s="41"/>
      <c r="I59" s="33" t="s">
        <v>36</v>
      </c>
      <c r="J59" s="37" t="str">
        <f>E26</f>
        <v>AGROPROJEKT PSO s.r.o.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132</v>
      </c>
      <c r="D61" s="172"/>
      <c r="E61" s="172"/>
      <c r="F61" s="172"/>
      <c r="G61" s="172"/>
      <c r="H61" s="172"/>
      <c r="I61" s="172"/>
      <c r="J61" s="173" t="s">
        <v>133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71</v>
      </c>
      <c r="D63" s="41"/>
      <c r="E63" s="41"/>
      <c r="F63" s="41"/>
      <c r="G63" s="41"/>
      <c r="H63" s="41"/>
      <c r="I63" s="41"/>
      <c r="J63" s="103">
        <f>J85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134</v>
      </c>
    </row>
    <row r="64" s="2" customFormat="1" ht="21.84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4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6.96" customHeight="1">
      <c r="A65" s="39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14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9" s="2" customFormat="1" ht="6.96" customHeight="1">
      <c r="A69" s="39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4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4.96" customHeight="1">
      <c r="A70" s="39"/>
      <c r="B70" s="40"/>
      <c r="C70" s="24" t="s">
        <v>135</v>
      </c>
      <c r="D70" s="41"/>
      <c r="E70" s="41"/>
      <c r="F70" s="41"/>
      <c r="G70" s="41"/>
      <c r="H70" s="41"/>
      <c r="I70" s="41"/>
      <c r="J70" s="41"/>
      <c r="K70" s="41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16</v>
      </c>
      <c r="D72" s="41"/>
      <c r="E72" s="41"/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6.25" customHeight="1">
      <c r="A73" s="39"/>
      <c r="B73" s="40"/>
      <c r="C73" s="41"/>
      <c r="D73" s="41"/>
      <c r="E73" s="170" t="str">
        <f>E7</f>
        <v>Větrolamy TEO 2 a TEO 3, LBK 4b a IP 26, 27, 28 a 33 v k.ú. Vítonice u Znojma</v>
      </c>
      <c r="F73" s="33"/>
      <c r="G73" s="33"/>
      <c r="H73" s="33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1" customFormat="1" ht="12" customHeight="1">
      <c r="B74" s="22"/>
      <c r="C74" s="33" t="s">
        <v>129</v>
      </c>
      <c r="D74" s="23"/>
      <c r="E74" s="23"/>
      <c r="F74" s="23"/>
      <c r="G74" s="23"/>
      <c r="H74" s="23"/>
      <c r="I74" s="23"/>
      <c r="J74" s="23"/>
      <c r="K74" s="23"/>
      <c r="L74" s="21"/>
    </row>
    <row r="75" s="2" customFormat="1" ht="16.5" customHeight="1">
      <c r="A75" s="39"/>
      <c r="B75" s="40"/>
      <c r="C75" s="41"/>
      <c r="D75" s="41"/>
      <c r="E75" s="170" t="s">
        <v>499</v>
      </c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413</v>
      </c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70" t="str">
        <f>E11</f>
        <v>SO-021 - 1. rok pěstební péče</v>
      </c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21</v>
      </c>
      <c r="D79" s="41"/>
      <c r="E79" s="41"/>
      <c r="F79" s="28" t="str">
        <f>F14</f>
        <v>Vítonice u Znojma</v>
      </c>
      <c r="G79" s="41"/>
      <c r="H79" s="41"/>
      <c r="I79" s="33" t="s">
        <v>23</v>
      </c>
      <c r="J79" s="73" t="str">
        <f>IF(J14="","",J14)</f>
        <v>22. 4. 2022</v>
      </c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25.65" customHeight="1">
      <c r="A81" s="39"/>
      <c r="B81" s="40"/>
      <c r="C81" s="33" t="s">
        <v>25</v>
      </c>
      <c r="D81" s="41"/>
      <c r="E81" s="41"/>
      <c r="F81" s="28" t="str">
        <f>E17</f>
        <v>ČR-Státní pozemkový úřad</v>
      </c>
      <c r="G81" s="41"/>
      <c r="H81" s="41"/>
      <c r="I81" s="33" t="s">
        <v>32</v>
      </c>
      <c r="J81" s="37" t="str">
        <f>E23</f>
        <v>AGROPROJEKT PSO s.r.o.</v>
      </c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5.65" customHeight="1">
      <c r="A82" s="39"/>
      <c r="B82" s="40"/>
      <c r="C82" s="33" t="s">
        <v>30</v>
      </c>
      <c r="D82" s="41"/>
      <c r="E82" s="41"/>
      <c r="F82" s="28" t="str">
        <f>IF(E20="","",E20)</f>
        <v>Vyplň údaj</v>
      </c>
      <c r="G82" s="41"/>
      <c r="H82" s="41"/>
      <c r="I82" s="33" t="s">
        <v>36</v>
      </c>
      <c r="J82" s="37" t="str">
        <f>E26</f>
        <v>AGROPROJEKT PSO s.r.o.</v>
      </c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0.32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9" customFormat="1" ht="29.28" customHeight="1">
      <c r="A84" s="175"/>
      <c r="B84" s="176"/>
      <c r="C84" s="177" t="s">
        <v>136</v>
      </c>
      <c r="D84" s="178" t="s">
        <v>58</v>
      </c>
      <c r="E84" s="178" t="s">
        <v>54</v>
      </c>
      <c r="F84" s="178" t="s">
        <v>55</v>
      </c>
      <c r="G84" s="178" t="s">
        <v>137</v>
      </c>
      <c r="H84" s="178" t="s">
        <v>138</v>
      </c>
      <c r="I84" s="178" t="s">
        <v>139</v>
      </c>
      <c r="J84" s="178" t="s">
        <v>133</v>
      </c>
      <c r="K84" s="179" t="s">
        <v>140</v>
      </c>
      <c r="L84" s="180"/>
      <c r="M84" s="93" t="s">
        <v>19</v>
      </c>
      <c r="N84" s="94" t="s">
        <v>43</v>
      </c>
      <c r="O84" s="94" t="s">
        <v>141</v>
      </c>
      <c r="P84" s="94" t="s">
        <v>142</v>
      </c>
      <c r="Q84" s="94" t="s">
        <v>143</v>
      </c>
      <c r="R84" s="94" t="s">
        <v>144</v>
      </c>
      <c r="S84" s="94" t="s">
        <v>145</v>
      </c>
      <c r="T84" s="95" t="s">
        <v>146</v>
      </c>
      <c r="U84" s="175"/>
      <c r="V84" s="175"/>
      <c r="W84" s="175"/>
      <c r="X84" s="175"/>
      <c r="Y84" s="175"/>
      <c r="Z84" s="175"/>
      <c r="AA84" s="175"/>
      <c r="AB84" s="175"/>
      <c r="AC84" s="175"/>
      <c r="AD84" s="175"/>
      <c r="AE84" s="175"/>
    </row>
    <row r="85" s="2" customFormat="1" ht="22.8" customHeight="1">
      <c r="A85" s="39"/>
      <c r="B85" s="40"/>
      <c r="C85" s="100" t="s">
        <v>147</v>
      </c>
      <c r="D85" s="41"/>
      <c r="E85" s="41"/>
      <c r="F85" s="41"/>
      <c r="G85" s="41"/>
      <c r="H85" s="41"/>
      <c r="I85" s="41"/>
      <c r="J85" s="181">
        <f>BK85</f>
        <v>0</v>
      </c>
      <c r="K85" s="41"/>
      <c r="L85" s="45"/>
      <c r="M85" s="96"/>
      <c r="N85" s="182"/>
      <c r="O85" s="97"/>
      <c r="P85" s="183">
        <f>SUM(P86:P112)</f>
        <v>0</v>
      </c>
      <c r="Q85" s="97"/>
      <c r="R85" s="183">
        <f>SUM(R86:R112)</f>
        <v>0.019000000000000003</v>
      </c>
      <c r="S85" s="97"/>
      <c r="T85" s="184">
        <f>SUM(T86:T112)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72</v>
      </c>
      <c r="AU85" s="18" t="s">
        <v>134</v>
      </c>
      <c r="BK85" s="185">
        <f>SUM(BK86:BK112)</f>
        <v>0</v>
      </c>
    </row>
    <row r="86" s="2" customFormat="1" ht="24.15" customHeight="1">
      <c r="A86" s="39"/>
      <c r="B86" s="40"/>
      <c r="C86" s="186" t="s">
        <v>80</v>
      </c>
      <c r="D86" s="186" t="s">
        <v>148</v>
      </c>
      <c r="E86" s="187" t="s">
        <v>415</v>
      </c>
      <c r="F86" s="188" t="s">
        <v>416</v>
      </c>
      <c r="G86" s="189" t="s">
        <v>417</v>
      </c>
      <c r="H86" s="190">
        <v>2.6899999999999999</v>
      </c>
      <c r="I86" s="191"/>
      <c r="J86" s="192">
        <f>ROUND(I86*H86,2)</f>
        <v>0</v>
      </c>
      <c r="K86" s="188" t="s">
        <v>159</v>
      </c>
      <c r="L86" s="45"/>
      <c r="M86" s="193" t="s">
        <v>19</v>
      </c>
      <c r="N86" s="194" t="s">
        <v>44</v>
      </c>
      <c r="O86" s="85"/>
      <c r="P86" s="195">
        <f>O86*H86</f>
        <v>0</v>
      </c>
      <c r="Q86" s="195">
        <v>0</v>
      </c>
      <c r="R86" s="195">
        <f>Q86*H86</f>
        <v>0</v>
      </c>
      <c r="S86" s="195">
        <v>0</v>
      </c>
      <c r="T86" s="196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197" t="s">
        <v>152</v>
      </c>
      <c r="AT86" s="197" t="s">
        <v>148</v>
      </c>
      <c r="AU86" s="197" t="s">
        <v>73</v>
      </c>
      <c r="AY86" s="18" t="s">
        <v>153</v>
      </c>
      <c r="BE86" s="198">
        <f>IF(N86="základní",J86,0)</f>
        <v>0</v>
      </c>
      <c r="BF86" s="198">
        <f>IF(N86="snížená",J86,0)</f>
        <v>0</v>
      </c>
      <c r="BG86" s="198">
        <f>IF(N86="zákl. přenesená",J86,0)</f>
        <v>0</v>
      </c>
      <c r="BH86" s="198">
        <f>IF(N86="sníž. přenesená",J86,0)</f>
        <v>0</v>
      </c>
      <c r="BI86" s="198">
        <f>IF(N86="nulová",J86,0)</f>
        <v>0</v>
      </c>
      <c r="BJ86" s="18" t="s">
        <v>80</v>
      </c>
      <c r="BK86" s="198">
        <f>ROUND(I86*H86,2)</f>
        <v>0</v>
      </c>
      <c r="BL86" s="18" t="s">
        <v>152</v>
      </c>
      <c r="BM86" s="197" t="s">
        <v>570</v>
      </c>
    </row>
    <row r="87" s="2" customFormat="1">
      <c r="A87" s="39"/>
      <c r="B87" s="40"/>
      <c r="C87" s="41"/>
      <c r="D87" s="199" t="s">
        <v>155</v>
      </c>
      <c r="E87" s="41"/>
      <c r="F87" s="200" t="s">
        <v>419</v>
      </c>
      <c r="G87" s="41"/>
      <c r="H87" s="41"/>
      <c r="I87" s="201"/>
      <c r="J87" s="41"/>
      <c r="K87" s="41"/>
      <c r="L87" s="45"/>
      <c r="M87" s="202"/>
      <c r="N87" s="203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155</v>
      </c>
      <c r="AU87" s="18" t="s">
        <v>73</v>
      </c>
    </row>
    <row r="88" s="2" customFormat="1">
      <c r="A88" s="39"/>
      <c r="B88" s="40"/>
      <c r="C88" s="41"/>
      <c r="D88" s="204" t="s">
        <v>162</v>
      </c>
      <c r="E88" s="41"/>
      <c r="F88" s="205" t="s">
        <v>420</v>
      </c>
      <c r="G88" s="41"/>
      <c r="H88" s="41"/>
      <c r="I88" s="201"/>
      <c r="J88" s="41"/>
      <c r="K88" s="41"/>
      <c r="L88" s="45"/>
      <c r="M88" s="202"/>
      <c r="N88" s="203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162</v>
      </c>
      <c r="AU88" s="18" t="s">
        <v>73</v>
      </c>
    </row>
    <row r="89" s="10" customFormat="1">
      <c r="A89" s="10"/>
      <c r="B89" s="206"/>
      <c r="C89" s="207"/>
      <c r="D89" s="199" t="s">
        <v>181</v>
      </c>
      <c r="E89" s="208" t="s">
        <v>19</v>
      </c>
      <c r="F89" s="209" t="s">
        <v>571</v>
      </c>
      <c r="G89" s="207"/>
      <c r="H89" s="210">
        <v>2.6899999999999999</v>
      </c>
      <c r="I89" s="211"/>
      <c r="J89" s="207"/>
      <c r="K89" s="207"/>
      <c r="L89" s="212"/>
      <c r="M89" s="213"/>
      <c r="N89" s="214"/>
      <c r="O89" s="214"/>
      <c r="P89" s="214"/>
      <c r="Q89" s="214"/>
      <c r="R89" s="214"/>
      <c r="S89" s="214"/>
      <c r="T89" s="215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T89" s="216" t="s">
        <v>181</v>
      </c>
      <c r="AU89" s="216" t="s">
        <v>73</v>
      </c>
      <c r="AV89" s="10" t="s">
        <v>82</v>
      </c>
      <c r="AW89" s="10" t="s">
        <v>35</v>
      </c>
      <c r="AX89" s="10" t="s">
        <v>80</v>
      </c>
      <c r="AY89" s="216" t="s">
        <v>153</v>
      </c>
    </row>
    <row r="90" s="2" customFormat="1" ht="33" customHeight="1">
      <c r="A90" s="39"/>
      <c r="B90" s="40"/>
      <c r="C90" s="186" t="s">
        <v>82</v>
      </c>
      <c r="D90" s="186" t="s">
        <v>148</v>
      </c>
      <c r="E90" s="187" t="s">
        <v>422</v>
      </c>
      <c r="F90" s="188" t="s">
        <v>423</v>
      </c>
      <c r="G90" s="189" t="s">
        <v>151</v>
      </c>
      <c r="H90" s="190">
        <v>3395</v>
      </c>
      <c r="I90" s="191"/>
      <c r="J90" s="192">
        <f>ROUND(I90*H90,2)</f>
        <v>0</v>
      </c>
      <c r="K90" s="188" t="s">
        <v>159</v>
      </c>
      <c r="L90" s="45"/>
      <c r="M90" s="193" t="s">
        <v>19</v>
      </c>
      <c r="N90" s="194" t="s">
        <v>44</v>
      </c>
      <c r="O90" s="85"/>
      <c r="P90" s="195">
        <f>O90*H90</f>
        <v>0</v>
      </c>
      <c r="Q90" s="195">
        <v>0</v>
      </c>
      <c r="R90" s="195">
        <f>Q90*H90</f>
        <v>0</v>
      </c>
      <c r="S90" s="195">
        <v>0</v>
      </c>
      <c r="T90" s="196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197" t="s">
        <v>152</v>
      </c>
      <c r="AT90" s="197" t="s">
        <v>148</v>
      </c>
      <c r="AU90" s="197" t="s">
        <v>73</v>
      </c>
      <c r="AY90" s="18" t="s">
        <v>153</v>
      </c>
      <c r="BE90" s="198">
        <f>IF(N90="základní",J90,0)</f>
        <v>0</v>
      </c>
      <c r="BF90" s="198">
        <f>IF(N90="snížená",J90,0)</f>
        <v>0</v>
      </c>
      <c r="BG90" s="198">
        <f>IF(N90="zákl. přenesená",J90,0)</f>
        <v>0</v>
      </c>
      <c r="BH90" s="198">
        <f>IF(N90="sníž. přenesená",J90,0)</f>
        <v>0</v>
      </c>
      <c r="BI90" s="198">
        <f>IF(N90="nulová",J90,0)</f>
        <v>0</v>
      </c>
      <c r="BJ90" s="18" t="s">
        <v>80</v>
      </c>
      <c r="BK90" s="198">
        <f>ROUND(I90*H90,2)</f>
        <v>0</v>
      </c>
      <c r="BL90" s="18" t="s">
        <v>152</v>
      </c>
      <c r="BM90" s="197" t="s">
        <v>572</v>
      </c>
    </row>
    <row r="91" s="2" customFormat="1">
      <c r="A91" s="39"/>
      <c r="B91" s="40"/>
      <c r="C91" s="41"/>
      <c r="D91" s="199" t="s">
        <v>155</v>
      </c>
      <c r="E91" s="41"/>
      <c r="F91" s="200" t="s">
        <v>425</v>
      </c>
      <c r="G91" s="41"/>
      <c r="H91" s="41"/>
      <c r="I91" s="201"/>
      <c r="J91" s="41"/>
      <c r="K91" s="41"/>
      <c r="L91" s="45"/>
      <c r="M91" s="202"/>
      <c r="N91" s="203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155</v>
      </c>
      <c r="AU91" s="18" t="s">
        <v>73</v>
      </c>
    </row>
    <row r="92" s="2" customFormat="1">
      <c r="A92" s="39"/>
      <c r="B92" s="40"/>
      <c r="C92" s="41"/>
      <c r="D92" s="204" t="s">
        <v>162</v>
      </c>
      <c r="E92" s="41"/>
      <c r="F92" s="205" t="s">
        <v>426</v>
      </c>
      <c r="G92" s="41"/>
      <c r="H92" s="41"/>
      <c r="I92" s="201"/>
      <c r="J92" s="41"/>
      <c r="K92" s="41"/>
      <c r="L92" s="45"/>
      <c r="M92" s="202"/>
      <c r="N92" s="203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162</v>
      </c>
      <c r="AU92" s="18" t="s">
        <v>73</v>
      </c>
    </row>
    <row r="93" s="10" customFormat="1">
      <c r="A93" s="10"/>
      <c r="B93" s="206"/>
      <c r="C93" s="207"/>
      <c r="D93" s="199" t="s">
        <v>181</v>
      </c>
      <c r="E93" s="208" t="s">
        <v>19</v>
      </c>
      <c r="F93" s="209" t="s">
        <v>573</v>
      </c>
      <c r="G93" s="207"/>
      <c r="H93" s="210">
        <v>3395</v>
      </c>
      <c r="I93" s="211"/>
      <c r="J93" s="207"/>
      <c r="K93" s="207"/>
      <c r="L93" s="212"/>
      <c r="M93" s="213"/>
      <c r="N93" s="214"/>
      <c r="O93" s="214"/>
      <c r="P93" s="214"/>
      <c r="Q93" s="214"/>
      <c r="R93" s="214"/>
      <c r="S93" s="214"/>
      <c r="T93" s="215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T93" s="216" t="s">
        <v>181</v>
      </c>
      <c r="AU93" s="216" t="s">
        <v>73</v>
      </c>
      <c r="AV93" s="10" t="s">
        <v>82</v>
      </c>
      <c r="AW93" s="10" t="s">
        <v>35</v>
      </c>
      <c r="AX93" s="10" t="s">
        <v>80</v>
      </c>
      <c r="AY93" s="216" t="s">
        <v>153</v>
      </c>
    </row>
    <row r="94" s="2" customFormat="1" ht="16.5" customHeight="1">
      <c r="A94" s="39"/>
      <c r="B94" s="40"/>
      <c r="C94" s="186" t="s">
        <v>164</v>
      </c>
      <c r="D94" s="186" t="s">
        <v>148</v>
      </c>
      <c r="E94" s="187" t="s">
        <v>428</v>
      </c>
      <c r="F94" s="188" t="s">
        <v>429</v>
      </c>
      <c r="G94" s="189" t="s">
        <v>207</v>
      </c>
      <c r="H94" s="190">
        <v>950</v>
      </c>
      <c r="I94" s="191"/>
      <c r="J94" s="192">
        <f>ROUND(I94*H94,2)</f>
        <v>0</v>
      </c>
      <c r="K94" s="188" t="s">
        <v>159</v>
      </c>
      <c r="L94" s="45"/>
      <c r="M94" s="193" t="s">
        <v>19</v>
      </c>
      <c r="N94" s="194" t="s">
        <v>44</v>
      </c>
      <c r="O94" s="85"/>
      <c r="P94" s="195">
        <f>O94*H94</f>
        <v>0</v>
      </c>
      <c r="Q94" s="195">
        <v>2.0000000000000002E-05</v>
      </c>
      <c r="R94" s="195">
        <f>Q94*H94</f>
        <v>0.019000000000000003</v>
      </c>
      <c r="S94" s="195">
        <v>0</v>
      </c>
      <c r="T94" s="196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197" t="s">
        <v>152</v>
      </c>
      <c r="AT94" s="197" t="s">
        <v>148</v>
      </c>
      <c r="AU94" s="197" t="s">
        <v>73</v>
      </c>
      <c r="AY94" s="18" t="s">
        <v>153</v>
      </c>
      <c r="BE94" s="198">
        <f>IF(N94="základní",J94,0)</f>
        <v>0</v>
      </c>
      <c r="BF94" s="198">
        <f>IF(N94="snížená",J94,0)</f>
        <v>0</v>
      </c>
      <c r="BG94" s="198">
        <f>IF(N94="zákl. přenesená",J94,0)</f>
        <v>0</v>
      </c>
      <c r="BH94" s="198">
        <f>IF(N94="sníž. přenesená",J94,0)</f>
        <v>0</v>
      </c>
      <c r="BI94" s="198">
        <f>IF(N94="nulová",J94,0)</f>
        <v>0</v>
      </c>
      <c r="BJ94" s="18" t="s">
        <v>80</v>
      </c>
      <c r="BK94" s="198">
        <f>ROUND(I94*H94,2)</f>
        <v>0</v>
      </c>
      <c r="BL94" s="18" t="s">
        <v>152</v>
      </c>
      <c r="BM94" s="197" t="s">
        <v>574</v>
      </c>
    </row>
    <row r="95" s="2" customFormat="1">
      <c r="A95" s="39"/>
      <c r="B95" s="40"/>
      <c r="C95" s="41"/>
      <c r="D95" s="199" t="s">
        <v>155</v>
      </c>
      <c r="E95" s="41"/>
      <c r="F95" s="200" t="s">
        <v>431</v>
      </c>
      <c r="G95" s="41"/>
      <c r="H95" s="41"/>
      <c r="I95" s="201"/>
      <c r="J95" s="41"/>
      <c r="K95" s="41"/>
      <c r="L95" s="45"/>
      <c r="M95" s="202"/>
      <c r="N95" s="203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155</v>
      </c>
      <c r="AU95" s="18" t="s">
        <v>73</v>
      </c>
    </row>
    <row r="96" s="2" customFormat="1">
      <c r="A96" s="39"/>
      <c r="B96" s="40"/>
      <c r="C96" s="41"/>
      <c r="D96" s="204" t="s">
        <v>162</v>
      </c>
      <c r="E96" s="41"/>
      <c r="F96" s="205" t="s">
        <v>432</v>
      </c>
      <c r="G96" s="41"/>
      <c r="H96" s="41"/>
      <c r="I96" s="201"/>
      <c r="J96" s="41"/>
      <c r="K96" s="41"/>
      <c r="L96" s="45"/>
      <c r="M96" s="202"/>
      <c r="N96" s="203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162</v>
      </c>
      <c r="AU96" s="18" t="s">
        <v>73</v>
      </c>
    </row>
    <row r="97" s="10" customFormat="1">
      <c r="A97" s="10"/>
      <c r="B97" s="206"/>
      <c r="C97" s="207"/>
      <c r="D97" s="199" t="s">
        <v>181</v>
      </c>
      <c r="E97" s="208" t="s">
        <v>19</v>
      </c>
      <c r="F97" s="209" t="s">
        <v>575</v>
      </c>
      <c r="G97" s="207"/>
      <c r="H97" s="210">
        <v>950</v>
      </c>
      <c r="I97" s="211"/>
      <c r="J97" s="207"/>
      <c r="K97" s="207"/>
      <c r="L97" s="212"/>
      <c r="M97" s="213"/>
      <c r="N97" s="214"/>
      <c r="O97" s="214"/>
      <c r="P97" s="214"/>
      <c r="Q97" s="214"/>
      <c r="R97" s="214"/>
      <c r="S97" s="214"/>
      <c r="T97" s="215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T97" s="216" t="s">
        <v>181</v>
      </c>
      <c r="AU97" s="216" t="s">
        <v>73</v>
      </c>
      <c r="AV97" s="10" t="s">
        <v>82</v>
      </c>
      <c r="AW97" s="10" t="s">
        <v>35</v>
      </c>
      <c r="AX97" s="10" t="s">
        <v>80</v>
      </c>
      <c r="AY97" s="216" t="s">
        <v>153</v>
      </c>
    </row>
    <row r="98" s="2" customFormat="1" ht="24.15" customHeight="1">
      <c r="A98" s="39"/>
      <c r="B98" s="40"/>
      <c r="C98" s="186" t="s">
        <v>152</v>
      </c>
      <c r="D98" s="186" t="s">
        <v>148</v>
      </c>
      <c r="E98" s="187" t="s">
        <v>434</v>
      </c>
      <c r="F98" s="188" t="s">
        <v>435</v>
      </c>
      <c r="G98" s="189" t="s">
        <v>207</v>
      </c>
      <c r="H98" s="190">
        <v>5410</v>
      </c>
      <c r="I98" s="191"/>
      <c r="J98" s="192">
        <f>ROUND(I98*H98,2)</f>
        <v>0</v>
      </c>
      <c r="K98" s="188" t="s">
        <v>159</v>
      </c>
      <c r="L98" s="45"/>
      <c r="M98" s="193" t="s">
        <v>19</v>
      </c>
      <c r="N98" s="194" t="s">
        <v>44</v>
      </c>
      <c r="O98" s="85"/>
      <c r="P98" s="195">
        <f>O98*H98</f>
        <v>0</v>
      </c>
      <c r="Q98" s="195">
        <v>0</v>
      </c>
      <c r="R98" s="195">
        <f>Q98*H98</f>
        <v>0</v>
      </c>
      <c r="S98" s="195">
        <v>0</v>
      </c>
      <c r="T98" s="196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197" t="s">
        <v>152</v>
      </c>
      <c r="AT98" s="197" t="s">
        <v>148</v>
      </c>
      <c r="AU98" s="197" t="s">
        <v>73</v>
      </c>
      <c r="AY98" s="18" t="s">
        <v>153</v>
      </c>
      <c r="BE98" s="198">
        <f>IF(N98="základní",J98,0)</f>
        <v>0</v>
      </c>
      <c r="BF98" s="198">
        <f>IF(N98="snížená",J98,0)</f>
        <v>0</v>
      </c>
      <c r="BG98" s="198">
        <f>IF(N98="zákl. přenesená",J98,0)</f>
        <v>0</v>
      </c>
      <c r="BH98" s="198">
        <f>IF(N98="sníž. přenesená",J98,0)</f>
        <v>0</v>
      </c>
      <c r="BI98" s="198">
        <f>IF(N98="nulová",J98,0)</f>
        <v>0</v>
      </c>
      <c r="BJ98" s="18" t="s">
        <v>80</v>
      </c>
      <c r="BK98" s="198">
        <f>ROUND(I98*H98,2)</f>
        <v>0</v>
      </c>
      <c r="BL98" s="18" t="s">
        <v>152</v>
      </c>
      <c r="BM98" s="197" t="s">
        <v>576</v>
      </c>
    </row>
    <row r="99" s="2" customFormat="1">
      <c r="A99" s="39"/>
      <c r="B99" s="40"/>
      <c r="C99" s="41"/>
      <c r="D99" s="199" t="s">
        <v>155</v>
      </c>
      <c r="E99" s="41"/>
      <c r="F99" s="200" t="s">
        <v>437</v>
      </c>
      <c r="G99" s="41"/>
      <c r="H99" s="41"/>
      <c r="I99" s="201"/>
      <c r="J99" s="41"/>
      <c r="K99" s="41"/>
      <c r="L99" s="45"/>
      <c r="M99" s="202"/>
      <c r="N99" s="203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155</v>
      </c>
      <c r="AU99" s="18" t="s">
        <v>73</v>
      </c>
    </row>
    <row r="100" s="2" customFormat="1">
      <c r="A100" s="39"/>
      <c r="B100" s="40"/>
      <c r="C100" s="41"/>
      <c r="D100" s="204" t="s">
        <v>162</v>
      </c>
      <c r="E100" s="41"/>
      <c r="F100" s="205" t="s">
        <v>438</v>
      </c>
      <c r="G100" s="41"/>
      <c r="H100" s="41"/>
      <c r="I100" s="201"/>
      <c r="J100" s="41"/>
      <c r="K100" s="41"/>
      <c r="L100" s="45"/>
      <c r="M100" s="202"/>
      <c r="N100" s="203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162</v>
      </c>
      <c r="AU100" s="18" t="s">
        <v>73</v>
      </c>
    </row>
    <row r="101" s="10" customFormat="1">
      <c r="A101" s="10"/>
      <c r="B101" s="206"/>
      <c r="C101" s="207"/>
      <c r="D101" s="199" t="s">
        <v>181</v>
      </c>
      <c r="E101" s="208" t="s">
        <v>19</v>
      </c>
      <c r="F101" s="209" t="s">
        <v>577</v>
      </c>
      <c r="G101" s="207"/>
      <c r="H101" s="210">
        <v>5410</v>
      </c>
      <c r="I101" s="211"/>
      <c r="J101" s="207"/>
      <c r="K101" s="207"/>
      <c r="L101" s="212"/>
      <c r="M101" s="213"/>
      <c r="N101" s="214"/>
      <c r="O101" s="214"/>
      <c r="P101" s="214"/>
      <c r="Q101" s="214"/>
      <c r="R101" s="214"/>
      <c r="S101" s="214"/>
      <c r="T101" s="215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T101" s="216" t="s">
        <v>181</v>
      </c>
      <c r="AU101" s="216" t="s">
        <v>73</v>
      </c>
      <c r="AV101" s="10" t="s">
        <v>82</v>
      </c>
      <c r="AW101" s="10" t="s">
        <v>35</v>
      </c>
      <c r="AX101" s="10" t="s">
        <v>80</v>
      </c>
      <c r="AY101" s="216" t="s">
        <v>153</v>
      </c>
    </row>
    <row r="102" s="2" customFormat="1" ht="16.5" customHeight="1">
      <c r="A102" s="39"/>
      <c r="B102" s="40"/>
      <c r="C102" s="186" t="s">
        <v>175</v>
      </c>
      <c r="D102" s="186" t="s">
        <v>148</v>
      </c>
      <c r="E102" s="187" t="s">
        <v>374</v>
      </c>
      <c r="F102" s="188" t="s">
        <v>375</v>
      </c>
      <c r="G102" s="189" t="s">
        <v>369</v>
      </c>
      <c r="H102" s="190">
        <v>320.5</v>
      </c>
      <c r="I102" s="191"/>
      <c r="J102" s="192">
        <f>ROUND(I102*H102,2)</f>
        <v>0</v>
      </c>
      <c r="K102" s="188" t="s">
        <v>159</v>
      </c>
      <c r="L102" s="45"/>
      <c r="M102" s="193" t="s">
        <v>19</v>
      </c>
      <c r="N102" s="194" t="s">
        <v>44</v>
      </c>
      <c r="O102" s="85"/>
      <c r="P102" s="195">
        <f>O102*H102</f>
        <v>0</v>
      </c>
      <c r="Q102" s="195">
        <v>0</v>
      </c>
      <c r="R102" s="195">
        <f>Q102*H102</f>
        <v>0</v>
      </c>
      <c r="S102" s="195">
        <v>0</v>
      </c>
      <c r="T102" s="196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197" t="s">
        <v>152</v>
      </c>
      <c r="AT102" s="197" t="s">
        <v>148</v>
      </c>
      <c r="AU102" s="197" t="s">
        <v>73</v>
      </c>
      <c r="AY102" s="18" t="s">
        <v>153</v>
      </c>
      <c r="BE102" s="198">
        <f>IF(N102="základní",J102,0)</f>
        <v>0</v>
      </c>
      <c r="BF102" s="198">
        <f>IF(N102="snížená",J102,0)</f>
        <v>0</v>
      </c>
      <c r="BG102" s="198">
        <f>IF(N102="zákl. přenesená",J102,0)</f>
        <v>0</v>
      </c>
      <c r="BH102" s="198">
        <f>IF(N102="sníž. přenesená",J102,0)</f>
        <v>0</v>
      </c>
      <c r="BI102" s="198">
        <f>IF(N102="nulová",J102,0)</f>
        <v>0</v>
      </c>
      <c r="BJ102" s="18" t="s">
        <v>80</v>
      </c>
      <c r="BK102" s="198">
        <f>ROUND(I102*H102,2)</f>
        <v>0</v>
      </c>
      <c r="BL102" s="18" t="s">
        <v>152</v>
      </c>
      <c r="BM102" s="197" t="s">
        <v>578</v>
      </c>
    </row>
    <row r="103" s="2" customFormat="1">
      <c r="A103" s="39"/>
      <c r="B103" s="40"/>
      <c r="C103" s="41"/>
      <c r="D103" s="199" t="s">
        <v>155</v>
      </c>
      <c r="E103" s="41"/>
      <c r="F103" s="200" t="s">
        <v>377</v>
      </c>
      <c r="G103" s="41"/>
      <c r="H103" s="41"/>
      <c r="I103" s="201"/>
      <c r="J103" s="41"/>
      <c r="K103" s="41"/>
      <c r="L103" s="45"/>
      <c r="M103" s="202"/>
      <c r="N103" s="203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155</v>
      </c>
      <c r="AU103" s="18" t="s">
        <v>73</v>
      </c>
    </row>
    <row r="104" s="2" customFormat="1">
      <c r="A104" s="39"/>
      <c r="B104" s="40"/>
      <c r="C104" s="41"/>
      <c r="D104" s="204" t="s">
        <v>162</v>
      </c>
      <c r="E104" s="41"/>
      <c r="F104" s="205" t="s">
        <v>378</v>
      </c>
      <c r="G104" s="41"/>
      <c r="H104" s="41"/>
      <c r="I104" s="201"/>
      <c r="J104" s="41"/>
      <c r="K104" s="41"/>
      <c r="L104" s="45"/>
      <c r="M104" s="202"/>
      <c r="N104" s="203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162</v>
      </c>
      <c r="AU104" s="18" t="s">
        <v>73</v>
      </c>
    </row>
    <row r="105" s="10" customFormat="1">
      <c r="A105" s="10"/>
      <c r="B105" s="206"/>
      <c r="C105" s="207"/>
      <c r="D105" s="199" t="s">
        <v>181</v>
      </c>
      <c r="E105" s="208" t="s">
        <v>19</v>
      </c>
      <c r="F105" s="209" t="s">
        <v>579</v>
      </c>
      <c r="G105" s="207"/>
      <c r="H105" s="210">
        <v>320.5</v>
      </c>
      <c r="I105" s="211"/>
      <c r="J105" s="207"/>
      <c r="K105" s="207"/>
      <c r="L105" s="212"/>
      <c r="M105" s="213"/>
      <c r="N105" s="214"/>
      <c r="O105" s="214"/>
      <c r="P105" s="214"/>
      <c r="Q105" s="214"/>
      <c r="R105" s="214"/>
      <c r="S105" s="214"/>
      <c r="T105" s="215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T105" s="216" t="s">
        <v>181</v>
      </c>
      <c r="AU105" s="216" t="s">
        <v>73</v>
      </c>
      <c r="AV105" s="10" t="s">
        <v>82</v>
      </c>
      <c r="AW105" s="10" t="s">
        <v>35</v>
      </c>
      <c r="AX105" s="10" t="s">
        <v>80</v>
      </c>
      <c r="AY105" s="216" t="s">
        <v>153</v>
      </c>
    </row>
    <row r="106" s="2" customFormat="1" ht="21.75" customHeight="1">
      <c r="A106" s="39"/>
      <c r="B106" s="40"/>
      <c r="C106" s="186" t="s">
        <v>183</v>
      </c>
      <c r="D106" s="186" t="s">
        <v>148</v>
      </c>
      <c r="E106" s="187" t="s">
        <v>381</v>
      </c>
      <c r="F106" s="188" t="s">
        <v>382</v>
      </c>
      <c r="G106" s="189" t="s">
        <v>369</v>
      </c>
      <c r="H106" s="190">
        <v>320.5</v>
      </c>
      <c r="I106" s="191"/>
      <c r="J106" s="192">
        <f>ROUND(I106*H106,2)</f>
        <v>0</v>
      </c>
      <c r="K106" s="188" t="s">
        <v>159</v>
      </c>
      <c r="L106" s="45"/>
      <c r="M106" s="193" t="s">
        <v>19</v>
      </c>
      <c r="N106" s="194" t="s">
        <v>44</v>
      </c>
      <c r="O106" s="85"/>
      <c r="P106" s="195">
        <f>O106*H106</f>
        <v>0</v>
      </c>
      <c r="Q106" s="195">
        <v>0</v>
      </c>
      <c r="R106" s="195">
        <f>Q106*H106</f>
        <v>0</v>
      </c>
      <c r="S106" s="195">
        <v>0</v>
      </c>
      <c r="T106" s="196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197" t="s">
        <v>152</v>
      </c>
      <c r="AT106" s="197" t="s">
        <v>148</v>
      </c>
      <c r="AU106" s="197" t="s">
        <v>73</v>
      </c>
      <c r="AY106" s="18" t="s">
        <v>153</v>
      </c>
      <c r="BE106" s="198">
        <f>IF(N106="základní",J106,0)</f>
        <v>0</v>
      </c>
      <c r="BF106" s="198">
        <f>IF(N106="snížená",J106,0)</f>
        <v>0</v>
      </c>
      <c r="BG106" s="198">
        <f>IF(N106="zákl. přenesená",J106,0)</f>
        <v>0</v>
      </c>
      <c r="BH106" s="198">
        <f>IF(N106="sníž. přenesená",J106,0)</f>
        <v>0</v>
      </c>
      <c r="BI106" s="198">
        <f>IF(N106="nulová",J106,0)</f>
        <v>0</v>
      </c>
      <c r="BJ106" s="18" t="s">
        <v>80</v>
      </c>
      <c r="BK106" s="198">
        <f>ROUND(I106*H106,2)</f>
        <v>0</v>
      </c>
      <c r="BL106" s="18" t="s">
        <v>152</v>
      </c>
      <c r="BM106" s="197" t="s">
        <v>580</v>
      </c>
    </row>
    <row r="107" s="2" customFormat="1">
      <c r="A107" s="39"/>
      <c r="B107" s="40"/>
      <c r="C107" s="41"/>
      <c r="D107" s="199" t="s">
        <v>155</v>
      </c>
      <c r="E107" s="41"/>
      <c r="F107" s="200" t="s">
        <v>384</v>
      </c>
      <c r="G107" s="41"/>
      <c r="H107" s="41"/>
      <c r="I107" s="201"/>
      <c r="J107" s="41"/>
      <c r="K107" s="41"/>
      <c r="L107" s="45"/>
      <c r="M107" s="202"/>
      <c r="N107" s="203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155</v>
      </c>
      <c r="AU107" s="18" t="s">
        <v>73</v>
      </c>
    </row>
    <row r="108" s="2" customFormat="1">
      <c r="A108" s="39"/>
      <c r="B108" s="40"/>
      <c r="C108" s="41"/>
      <c r="D108" s="204" t="s">
        <v>162</v>
      </c>
      <c r="E108" s="41"/>
      <c r="F108" s="205" t="s">
        <v>385</v>
      </c>
      <c r="G108" s="41"/>
      <c r="H108" s="41"/>
      <c r="I108" s="201"/>
      <c r="J108" s="41"/>
      <c r="K108" s="41"/>
      <c r="L108" s="45"/>
      <c r="M108" s="202"/>
      <c r="N108" s="203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162</v>
      </c>
      <c r="AU108" s="18" t="s">
        <v>73</v>
      </c>
    </row>
    <row r="109" s="2" customFormat="1" ht="24.15" customHeight="1">
      <c r="A109" s="39"/>
      <c r="B109" s="40"/>
      <c r="C109" s="186" t="s">
        <v>191</v>
      </c>
      <c r="D109" s="186" t="s">
        <v>148</v>
      </c>
      <c r="E109" s="187" t="s">
        <v>387</v>
      </c>
      <c r="F109" s="188" t="s">
        <v>388</v>
      </c>
      <c r="G109" s="189" t="s">
        <v>369</v>
      </c>
      <c r="H109" s="190">
        <v>1282</v>
      </c>
      <c r="I109" s="191"/>
      <c r="J109" s="192">
        <f>ROUND(I109*H109,2)</f>
        <v>0</v>
      </c>
      <c r="K109" s="188" t="s">
        <v>159</v>
      </c>
      <c r="L109" s="45"/>
      <c r="M109" s="193" t="s">
        <v>19</v>
      </c>
      <c r="N109" s="194" t="s">
        <v>44</v>
      </c>
      <c r="O109" s="85"/>
      <c r="P109" s="195">
        <f>O109*H109</f>
        <v>0</v>
      </c>
      <c r="Q109" s="195">
        <v>0</v>
      </c>
      <c r="R109" s="195">
        <f>Q109*H109</f>
        <v>0</v>
      </c>
      <c r="S109" s="195">
        <v>0</v>
      </c>
      <c r="T109" s="196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197" t="s">
        <v>152</v>
      </c>
      <c r="AT109" s="197" t="s">
        <v>148</v>
      </c>
      <c r="AU109" s="197" t="s">
        <v>73</v>
      </c>
      <c r="AY109" s="18" t="s">
        <v>153</v>
      </c>
      <c r="BE109" s="198">
        <f>IF(N109="základní",J109,0)</f>
        <v>0</v>
      </c>
      <c r="BF109" s="198">
        <f>IF(N109="snížená",J109,0)</f>
        <v>0</v>
      </c>
      <c r="BG109" s="198">
        <f>IF(N109="zákl. přenesená",J109,0)</f>
        <v>0</v>
      </c>
      <c r="BH109" s="198">
        <f>IF(N109="sníž. přenesená",J109,0)</f>
        <v>0</v>
      </c>
      <c r="BI109" s="198">
        <f>IF(N109="nulová",J109,0)</f>
        <v>0</v>
      </c>
      <c r="BJ109" s="18" t="s">
        <v>80</v>
      </c>
      <c r="BK109" s="198">
        <f>ROUND(I109*H109,2)</f>
        <v>0</v>
      </c>
      <c r="BL109" s="18" t="s">
        <v>152</v>
      </c>
      <c r="BM109" s="197" t="s">
        <v>581</v>
      </c>
    </row>
    <row r="110" s="2" customFormat="1">
      <c r="A110" s="39"/>
      <c r="B110" s="40"/>
      <c r="C110" s="41"/>
      <c r="D110" s="199" t="s">
        <v>155</v>
      </c>
      <c r="E110" s="41"/>
      <c r="F110" s="200" t="s">
        <v>390</v>
      </c>
      <c r="G110" s="41"/>
      <c r="H110" s="41"/>
      <c r="I110" s="201"/>
      <c r="J110" s="41"/>
      <c r="K110" s="41"/>
      <c r="L110" s="45"/>
      <c r="M110" s="202"/>
      <c r="N110" s="203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155</v>
      </c>
      <c r="AU110" s="18" t="s">
        <v>73</v>
      </c>
    </row>
    <row r="111" s="2" customFormat="1">
      <c r="A111" s="39"/>
      <c r="B111" s="40"/>
      <c r="C111" s="41"/>
      <c r="D111" s="204" t="s">
        <v>162</v>
      </c>
      <c r="E111" s="41"/>
      <c r="F111" s="205" t="s">
        <v>391</v>
      </c>
      <c r="G111" s="41"/>
      <c r="H111" s="41"/>
      <c r="I111" s="201"/>
      <c r="J111" s="41"/>
      <c r="K111" s="41"/>
      <c r="L111" s="45"/>
      <c r="M111" s="202"/>
      <c r="N111" s="203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162</v>
      </c>
      <c r="AU111" s="18" t="s">
        <v>73</v>
      </c>
    </row>
    <row r="112" s="10" customFormat="1">
      <c r="A112" s="10"/>
      <c r="B112" s="206"/>
      <c r="C112" s="207"/>
      <c r="D112" s="199" t="s">
        <v>181</v>
      </c>
      <c r="E112" s="208" t="s">
        <v>19</v>
      </c>
      <c r="F112" s="209" t="s">
        <v>582</v>
      </c>
      <c r="G112" s="207"/>
      <c r="H112" s="210">
        <v>1282</v>
      </c>
      <c r="I112" s="211"/>
      <c r="J112" s="207"/>
      <c r="K112" s="207"/>
      <c r="L112" s="212"/>
      <c r="M112" s="231"/>
      <c r="N112" s="232"/>
      <c r="O112" s="232"/>
      <c r="P112" s="232"/>
      <c r="Q112" s="232"/>
      <c r="R112" s="232"/>
      <c r="S112" s="232"/>
      <c r="T112" s="233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T112" s="216" t="s">
        <v>181</v>
      </c>
      <c r="AU112" s="216" t="s">
        <v>73</v>
      </c>
      <c r="AV112" s="10" t="s">
        <v>82</v>
      </c>
      <c r="AW112" s="10" t="s">
        <v>35</v>
      </c>
      <c r="AX112" s="10" t="s">
        <v>80</v>
      </c>
      <c r="AY112" s="216" t="s">
        <v>153</v>
      </c>
    </row>
    <row r="113" s="2" customFormat="1" ht="6.96" customHeight="1">
      <c r="A113" s="39"/>
      <c r="B113" s="60"/>
      <c r="C113" s="61"/>
      <c r="D113" s="61"/>
      <c r="E113" s="61"/>
      <c r="F113" s="61"/>
      <c r="G113" s="61"/>
      <c r="H113" s="61"/>
      <c r="I113" s="61"/>
      <c r="J113" s="61"/>
      <c r="K113" s="61"/>
      <c r="L113" s="45"/>
      <c r="M113" s="39"/>
      <c r="O113" s="39"/>
      <c r="P113" s="39"/>
      <c r="Q113" s="39"/>
      <c r="R113" s="39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</sheetData>
  <sheetProtection sheet="1" autoFilter="0" formatColumns="0" formatRows="0" objects="1" scenarios="1" spinCount="100000" saltValue="Sqr1MyDJHNgZDWlGNsewq7naoCS8oIMz70uJxNjdAps55yKPUS1J6iNjCwOy7zNCzUmnbxK7Q+AnXTyCM9oLjw==" hashValue="DZakJJ2umJqUI+FRz2QdW1Yb7ZIkgQLl43/M8dXCzzuAJ2d9+6QG6OpcB7vgMcV7x338va4IM/VNU6kBEbibQA==" algorithmName="SHA-512" password="CC35"/>
  <autoFilter ref="C84:K11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88" r:id="rId1" display="https://podminky.urs.cz/item/CS_URS_2022_01/184851256"/>
    <hyperlink ref="F92" r:id="rId2" display="https://podminky.urs.cz/item/CS_URS_2022_01/185804214"/>
    <hyperlink ref="F96" r:id="rId3" display="https://podminky.urs.cz/item/CS_URS_2022_01/184911111"/>
    <hyperlink ref="F100" r:id="rId4" display="https://podminky.urs.cz/item/CS_URS_2022_01/184808211"/>
    <hyperlink ref="F104" r:id="rId5" display="https://podminky.urs.cz/item/CS_URS_2022_01/185804312"/>
    <hyperlink ref="F108" r:id="rId6" display="https://podminky.urs.cz/item/CS_URS_2022_01/185851121"/>
    <hyperlink ref="F111" r:id="rId7" display="https://podminky.urs.cz/item/CS_URS_2022_01/185851129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104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82</v>
      </c>
    </row>
    <row r="4" s="1" customFormat="1" ht="24.96" customHeight="1">
      <c r="B4" s="21"/>
      <c r="D4" s="141" t="s">
        <v>128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26.25" customHeight="1">
      <c r="B7" s="21"/>
      <c r="E7" s="144" t="str">
        <f>'Rekapitulace stavby'!K6</f>
        <v>Větrolamy TEO 2 a TEO 3, LBK 4b a IP 26, 27, 28 a 33 v k.ú. Vítonice u Znojma</v>
      </c>
      <c r="F7" s="143"/>
      <c r="G7" s="143"/>
      <c r="H7" s="143"/>
      <c r="L7" s="21"/>
    </row>
    <row r="8" s="1" customFormat="1" ht="12" customHeight="1">
      <c r="B8" s="21"/>
      <c r="D8" s="143" t="s">
        <v>129</v>
      </c>
      <c r="L8" s="21"/>
    </row>
    <row r="9" s="2" customFormat="1" ht="16.5" customHeight="1">
      <c r="A9" s="39"/>
      <c r="B9" s="45"/>
      <c r="C9" s="39"/>
      <c r="D9" s="39"/>
      <c r="E9" s="144" t="s">
        <v>499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413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583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22. 4. 2022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30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32</v>
      </c>
      <c r="E22" s="39"/>
      <c r="F22" s="39"/>
      <c r="G22" s="39"/>
      <c r="H22" s="39"/>
      <c r="I22" s="143" t="s">
        <v>26</v>
      </c>
      <c r="J22" s="134" t="s">
        <v>33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34</v>
      </c>
      <c r="F23" s="39"/>
      <c r="G23" s="39"/>
      <c r="H23" s="39"/>
      <c r="I23" s="143" t="s">
        <v>29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36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34</v>
      </c>
      <c r="F26" s="39"/>
      <c r="G26" s="39"/>
      <c r="H26" s="39"/>
      <c r="I26" s="143" t="s">
        <v>29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37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39</v>
      </c>
      <c r="E32" s="39"/>
      <c r="F32" s="39"/>
      <c r="G32" s="39"/>
      <c r="H32" s="39"/>
      <c r="I32" s="39"/>
      <c r="J32" s="154">
        <f>ROUND(J85,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41</v>
      </c>
      <c r="G34" s="39"/>
      <c r="H34" s="39"/>
      <c r="I34" s="155" t="s">
        <v>40</v>
      </c>
      <c r="J34" s="155" t="s">
        <v>42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43</v>
      </c>
      <c r="E35" s="143" t="s">
        <v>44</v>
      </c>
      <c r="F35" s="157">
        <f>ROUND((SUM(BE85:BE108)),  2)</f>
        <v>0</v>
      </c>
      <c r="G35" s="39"/>
      <c r="H35" s="39"/>
      <c r="I35" s="158">
        <v>0.20999999999999999</v>
      </c>
      <c r="J35" s="157">
        <f>ROUND(((SUM(BE85:BE108))*I35),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45</v>
      </c>
      <c r="F36" s="157">
        <f>ROUND((SUM(BF85:BF108)),  2)</f>
        <v>0</v>
      </c>
      <c r="G36" s="39"/>
      <c r="H36" s="39"/>
      <c r="I36" s="158">
        <v>0.14999999999999999</v>
      </c>
      <c r="J36" s="157">
        <f>ROUND(((SUM(BF85:BF108))*I36),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46</v>
      </c>
      <c r="F37" s="157">
        <f>ROUND((SUM(BG85:BG108)),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47</v>
      </c>
      <c r="F38" s="157">
        <f>ROUND((SUM(BH85:BH108)),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48</v>
      </c>
      <c r="F39" s="157">
        <f>ROUND((SUM(BI85:BI108)),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49</v>
      </c>
      <c r="E41" s="161"/>
      <c r="F41" s="161"/>
      <c r="G41" s="162" t="s">
        <v>50</v>
      </c>
      <c r="H41" s="163" t="s">
        <v>51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131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26.25" customHeight="1">
      <c r="A50" s="39"/>
      <c r="B50" s="40"/>
      <c r="C50" s="41"/>
      <c r="D50" s="41"/>
      <c r="E50" s="170" t="str">
        <f>E7</f>
        <v>Větrolamy TEO 2 a TEO 3, LBK 4b a IP 26, 27, 28 a 33 v k.ú. Vítonice u Znojma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129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499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413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SO-022 - 2. rok pěstební péče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Vítonice u Znojma</v>
      </c>
      <c r="G56" s="41"/>
      <c r="H56" s="41"/>
      <c r="I56" s="33" t="s">
        <v>23</v>
      </c>
      <c r="J56" s="73" t="str">
        <f>IF(J14="","",J14)</f>
        <v>22. 4. 2022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25</v>
      </c>
      <c r="D58" s="41"/>
      <c r="E58" s="41"/>
      <c r="F58" s="28" t="str">
        <f>E17</f>
        <v>ČR-Státní pozemkový úřad</v>
      </c>
      <c r="G58" s="41"/>
      <c r="H58" s="41"/>
      <c r="I58" s="33" t="s">
        <v>32</v>
      </c>
      <c r="J58" s="37" t="str">
        <f>E23</f>
        <v>AGROPROJEKT PSO s.r.o.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5.65" customHeight="1">
      <c r="A59" s="39"/>
      <c r="B59" s="40"/>
      <c r="C59" s="33" t="s">
        <v>30</v>
      </c>
      <c r="D59" s="41"/>
      <c r="E59" s="41"/>
      <c r="F59" s="28" t="str">
        <f>IF(E20="","",E20)</f>
        <v>Vyplň údaj</v>
      </c>
      <c r="G59" s="41"/>
      <c r="H59" s="41"/>
      <c r="I59" s="33" t="s">
        <v>36</v>
      </c>
      <c r="J59" s="37" t="str">
        <f>E26</f>
        <v>AGROPROJEKT PSO s.r.o.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132</v>
      </c>
      <c r="D61" s="172"/>
      <c r="E61" s="172"/>
      <c r="F61" s="172"/>
      <c r="G61" s="172"/>
      <c r="H61" s="172"/>
      <c r="I61" s="172"/>
      <c r="J61" s="173" t="s">
        <v>133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71</v>
      </c>
      <c r="D63" s="41"/>
      <c r="E63" s="41"/>
      <c r="F63" s="41"/>
      <c r="G63" s="41"/>
      <c r="H63" s="41"/>
      <c r="I63" s="41"/>
      <c r="J63" s="103">
        <f>J85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134</v>
      </c>
    </row>
    <row r="64" s="2" customFormat="1" ht="21.84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4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6.96" customHeight="1">
      <c r="A65" s="39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14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9" s="2" customFormat="1" ht="6.96" customHeight="1">
      <c r="A69" s="39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4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4.96" customHeight="1">
      <c r="A70" s="39"/>
      <c r="B70" s="40"/>
      <c r="C70" s="24" t="s">
        <v>135</v>
      </c>
      <c r="D70" s="41"/>
      <c r="E70" s="41"/>
      <c r="F70" s="41"/>
      <c r="G70" s="41"/>
      <c r="H70" s="41"/>
      <c r="I70" s="41"/>
      <c r="J70" s="41"/>
      <c r="K70" s="41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16</v>
      </c>
      <c r="D72" s="41"/>
      <c r="E72" s="41"/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6.25" customHeight="1">
      <c r="A73" s="39"/>
      <c r="B73" s="40"/>
      <c r="C73" s="41"/>
      <c r="D73" s="41"/>
      <c r="E73" s="170" t="str">
        <f>E7</f>
        <v>Větrolamy TEO 2 a TEO 3, LBK 4b a IP 26, 27, 28 a 33 v k.ú. Vítonice u Znojma</v>
      </c>
      <c r="F73" s="33"/>
      <c r="G73" s="33"/>
      <c r="H73" s="33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1" customFormat="1" ht="12" customHeight="1">
      <c r="B74" s="22"/>
      <c r="C74" s="33" t="s">
        <v>129</v>
      </c>
      <c r="D74" s="23"/>
      <c r="E74" s="23"/>
      <c r="F74" s="23"/>
      <c r="G74" s="23"/>
      <c r="H74" s="23"/>
      <c r="I74" s="23"/>
      <c r="J74" s="23"/>
      <c r="K74" s="23"/>
      <c r="L74" s="21"/>
    </row>
    <row r="75" s="2" customFormat="1" ht="16.5" customHeight="1">
      <c r="A75" s="39"/>
      <c r="B75" s="40"/>
      <c r="C75" s="41"/>
      <c r="D75" s="41"/>
      <c r="E75" s="170" t="s">
        <v>499</v>
      </c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413</v>
      </c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70" t="str">
        <f>E11</f>
        <v>SO-022 - 2. rok pěstební péče</v>
      </c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21</v>
      </c>
      <c r="D79" s="41"/>
      <c r="E79" s="41"/>
      <c r="F79" s="28" t="str">
        <f>F14</f>
        <v>Vítonice u Znojma</v>
      </c>
      <c r="G79" s="41"/>
      <c r="H79" s="41"/>
      <c r="I79" s="33" t="s">
        <v>23</v>
      </c>
      <c r="J79" s="73" t="str">
        <f>IF(J14="","",J14)</f>
        <v>22. 4. 2022</v>
      </c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25.65" customHeight="1">
      <c r="A81" s="39"/>
      <c r="B81" s="40"/>
      <c r="C81" s="33" t="s">
        <v>25</v>
      </c>
      <c r="D81" s="41"/>
      <c r="E81" s="41"/>
      <c r="F81" s="28" t="str">
        <f>E17</f>
        <v>ČR-Státní pozemkový úřad</v>
      </c>
      <c r="G81" s="41"/>
      <c r="H81" s="41"/>
      <c r="I81" s="33" t="s">
        <v>32</v>
      </c>
      <c r="J81" s="37" t="str">
        <f>E23</f>
        <v>AGROPROJEKT PSO s.r.o.</v>
      </c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5.65" customHeight="1">
      <c r="A82" s="39"/>
      <c r="B82" s="40"/>
      <c r="C82" s="33" t="s">
        <v>30</v>
      </c>
      <c r="D82" s="41"/>
      <c r="E82" s="41"/>
      <c r="F82" s="28" t="str">
        <f>IF(E20="","",E20)</f>
        <v>Vyplň údaj</v>
      </c>
      <c r="G82" s="41"/>
      <c r="H82" s="41"/>
      <c r="I82" s="33" t="s">
        <v>36</v>
      </c>
      <c r="J82" s="37" t="str">
        <f>E26</f>
        <v>AGROPROJEKT PSO s.r.o.</v>
      </c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0.32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9" customFormat="1" ht="29.28" customHeight="1">
      <c r="A84" s="175"/>
      <c r="B84" s="176"/>
      <c r="C84" s="177" t="s">
        <v>136</v>
      </c>
      <c r="D84" s="178" t="s">
        <v>58</v>
      </c>
      <c r="E84" s="178" t="s">
        <v>54</v>
      </c>
      <c r="F84" s="178" t="s">
        <v>55</v>
      </c>
      <c r="G84" s="178" t="s">
        <v>137</v>
      </c>
      <c r="H84" s="178" t="s">
        <v>138</v>
      </c>
      <c r="I84" s="178" t="s">
        <v>139</v>
      </c>
      <c r="J84" s="178" t="s">
        <v>133</v>
      </c>
      <c r="K84" s="179" t="s">
        <v>140</v>
      </c>
      <c r="L84" s="180"/>
      <c r="M84" s="93" t="s">
        <v>19</v>
      </c>
      <c r="N84" s="94" t="s">
        <v>43</v>
      </c>
      <c r="O84" s="94" t="s">
        <v>141</v>
      </c>
      <c r="P84" s="94" t="s">
        <v>142</v>
      </c>
      <c r="Q84" s="94" t="s">
        <v>143</v>
      </c>
      <c r="R84" s="94" t="s">
        <v>144</v>
      </c>
      <c r="S84" s="94" t="s">
        <v>145</v>
      </c>
      <c r="T84" s="95" t="s">
        <v>146</v>
      </c>
      <c r="U84" s="175"/>
      <c r="V84" s="175"/>
      <c r="W84" s="175"/>
      <c r="X84" s="175"/>
      <c r="Y84" s="175"/>
      <c r="Z84" s="175"/>
      <c r="AA84" s="175"/>
      <c r="AB84" s="175"/>
      <c r="AC84" s="175"/>
      <c r="AD84" s="175"/>
      <c r="AE84" s="175"/>
    </row>
    <row r="85" s="2" customFormat="1" ht="22.8" customHeight="1">
      <c r="A85" s="39"/>
      <c r="B85" s="40"/>
      <c r="C85" s="100" t="s">
        <v>147</v>
      </c>
      <c r="D85" s="41"/>
      <c r="E85" s="41"/>
      <c r="F85" s="41"/>
      <c r="G85" s="41"/>
      <c r="H85" s="41"/>
      <c r="I85" s="41"/>
      <c r="J85" s="181">
        <f>BK85</f>
        <v>0</v>
      </c>
      <c r="K85" s="41"/>
      <c r="L85" s="45"/>
      <c r="M85" s="96"/>
      <c r="N85" s="182"/>
      <c r="O85" s="97"/>
      <c r="P85" s="183">
        <f>SUM(P86:P108)</f>
        <v>0</v>
      </c>
      <c r="Q85" s="97"/>
      <c r="R85" s="183">
        <f>SUM(R86:R108)</f>
        <v>0.019000000000000003</v>
      </c>
      <c r="S85" s="97"/>
      <c r="T85" s="184">
        <f>SUM(T86:T108)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72</v>
      </c>
      <c r="AU85" s="18" t="s">
        <v>134</v>
      </c>
      <c r="BK85" s="185">
        <f>SUM(BK86:BK108)</f>
        <v>0</v>
      </c>
    </row>
    <row r="86" s="2" customFormat="1" ht="24.15" customHeight="1">
      <c r="A86" s="39"/>
      <c r="B86" s="40"/>
      <c r="C86" s="186" t="s">
        <v>80</v>
      </c>
      <c r="D86" s="186" t="s">
        <v>148</v>
      </c>
      <c r="E86" s="187" t="s">
        <v>415</v>
      </c>
      <c r="F86" s="188" t="s">
        <v>416</v>
      </c>
      <c r="G86" s="189" t="s">
        <v>417</v>
      </c>
      <c r="H86" s="190">
        <v>1.7929999999999999</v>
      </c>
      <c r="I86" s="191"/>
      <c r="J86" s="192">
        <f>ROUND(I86*H86,2)</f>
        <v>0</v>
      </c>
      <c r="K86" s="188" t="s">
        <v>159</v>
      </c>
      <c r="L86" s="45"/>
      <c r="M86" s="193" t="s">
        <v>19</v>
      </c>
      <c r="N86" s="194" t="s">
        <v>44</v>
      </c>
      <c r="O86" s="85"/>
      <c r="P86" s="195">
        <f>O86*H86</f>
        <v>0</v>
      </c>
      <c r="Q86" s="195">
        <v>0</v>
      </c>
      <c r="R86" s="195">
        <f>Q86*H86</f>
        <v>0</v>
      </c>
      <c r="S86" s="195">
        <v>0</v>
      </c>
      <c r="T86" s="196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197" t="s">
        <v>152</v>
      </c>
      <c r="AT86" s="197" t="s">
        <v>148</v>
      </c>
      <c r="AU86" s="197" t="s">
        <v>73</v>
      </c>
      <c r="AY86" s="18" t="s">
        <v>153</v>
      </c>
      <c r="BE86" s="198">
        <f>IF(N86="základní",J86,0)</f>
        <v>0</v>
      </c>
      <c r="BF86" s="198">
        <f>IF(N86="snížená",J86,0)</f>
        <v>0</v>
      </c>
      <c r="BG86" s="198">
        <f>IF(N86="zákl. přenesená",J86,0)</f>
        <v>0</v>
      </c>
      <c r="BH86" s="198">
        <f>IF(N86="sníž. přenesená",J86,0)</f>
        <v>0</v>
      </c>
      <c r="BI86" s="198">
        <f>IF(N86="nulová",J86,0)</f>
        <v>0</v>
      </c>
      <c r="BJ86" s="18" t="s">
        <v>80</v>
      </c>
      <c r="BK86" s="198">
        <f>ROUND(I86*H86,2)</f>
        <v>0</v>
      </c>
      <c r="BL86" s="18" t="s">
        <v>152</v>
      </c>
      <c r="BM86" s="197" t="s">
        <v>584</v>
      </c>
    </row>
    <row r="87" s="2" customFormat="1">
      <c r="A87" s="39"/>
      <c r="B87" s="40"/>
      <c r="C87" s="41"/>
      <c r="D87" s="199" t="s">
        <v>155</v>
      </c>
      <c r="E87" s="41"/>
      <c r="F87" s="200" t="s">
        <v>419</v>
      </c>
      <c r="G87" s="41"/>
      <c r="H87" s="41"/>
      <c r="I87" s="201"/>
      <c r="J87" s="41"/>
      <c r="K87" s="41"/>
      <c r="L87" s="45"/>
      <c r="M87" s="202"/>
      <c r="N87" s="203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155</v>
      </c>
      <c r="AU87" s="18" t="s">
        <v>73</v>
      </c>
    </row>
    <row r="88" s="2" customFormat="1">
      <c r="A88" s="39"/>
      <c r="B88" s="40"/>
      <c r="C88" s="41"/>
      <c r="D88" s="204" t="s">
        <v>162</v>
      </c>
      <c r="E88" s="41"/>
      <c r="F88" s="205" t="s">
        <v>420</v>
      </c>
      <c r="G88" s="41"/>
      <c r="H88" s="41"/>
      <c r="I88" s="201"/>
      <c r="J88" s="41"/>
      <c r="K88" s="41"/>
      <c r="L88" s="45"/>
      <c r="M88" s="202"/>
      <c r="N88" s="203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162</v>
      </c>
      <c r="AU88" s="18" t="s">
        <v>73</v>
      </c>
    </row>
    <row r="89" s="10" customFormat="1">
      <c r="A89" s="10"/>
      <c r="B89" s="206"/>
      <c r="C89" s="207"/>
      <c r="D89" s="199" t="s">
        <v>181</v>
      </c>
      <c r="E89" s="208" t="s">
        <v>19</v>
      </c>
      <c r="F89" s="209" t="s">
        <v>585</v>
      </c>
      <c r="G89" s="207"/>
      <c r="H89" s="210">
        <v>1.7929999999999999</v>
      </c>
      <c r="I89" s="211"/>
      <c r="J89" s="207"/>
      <c r="K89" s="207"/>
      <c r="L89" s="212"/>
      <c r="M89" s="213"/>
      <c r="N89" s="214"/>
      <c r="O89" s="214"/>
      <c r="P89" s="214"/>
      <c r="Q89" s="214"/>
      <c r="R89" s="214"/>
      <c r="S89" s="214"/>
      <c r="T89" s="215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T89" s="216" t="s">
        <v>181</v>
      </c>
      <c r="AU89" s="216" t="s">
        <v>73</v>
      </c>
      <c r="AV89" s="10" t="s">
        <v>82</v>
      </c>
      <c r="AW89" s="10" t="s">
        <v>35</v>
      </c>
      <c r="AX89" s="10" t="s">
        <v>80</v>
      </c>
      <c r="AY89" s="216" t="s">
        <v>153</v>
      </c>
    </row>
    <row r="90" s="2" customFormat="1" ht="16.5" customHeight="1">
      <c r="A90" s="39"/>
      <c r="B90" s="40"/>
      <c r="C90" s="186" t="s">
        <v>164</v>
      </c>
      <c r="D90" s="186" t="s">
        <v>148</v>
      </c>
      <c r="E90" s="187" t="s">
        <v>428</v>
      </c>
      <c r="F90" s="188" t="s">
        <v>429</v>
      </c>
      <c r="G90" s="189" t="s">
        <v>207</v>
      </c>
      <c r="H90" s="190">
        <v>950</v>
      </c>
      <c r="I90" s="191"/>
      <c r="J90" s="192">
        <f>ROUND(I90*H90,2)</f>
        <v>0</v>
      </c>
      <c r="K90" s="188" t="s">
        <v>159</v>
      </c>
      <c r="L90" s="45"/>
      <c r="M90" s="193" t="s">
        <v>19</v>
      </c>
      <c r="N90" s="194" t="s">
        <v>44</v>
      </c>
      <c r="O90" s="85"/>
      <c r="P90" s="195">
        <f>O90*H90</f>
        <v>0</v>
      </c>
      <c r="Q90" s="195">
        <v>2.0000000000000002E-05</v>
      </c>
      <c r="R90" s="195">
        <f>Q90*H90</f>
        <v>0.019000000000000003</v>
      </c>
      <c r="S90" s="195">
        <v>0</v>
      </c>
      <c r="T90" s="196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197" t="s">
        <v>152</v>
      </c>
      <c r="AT90" s="197" t="s">
        <v>148</v>
      </c>
      <c r="AU90" s="197" t="s">
        <v>73</v>
      </c>
      <c r="AY90" s="18" t="s">
        <v>153</v>
      </c>
      <c r="BE90" s="198">
        <f>IF(N90="základní",J90,0)</f>
        <v>0</v>
      </c>
      <c r="BF90" s="198">
        <f>IF(N90="snížená",J90,0)</f>
        <v>0</v>
      </c>
      <c r="BG90" s="198">
        <f>IF(N90="zákl. přenesená",J90,0)</f>
        <v>0</v>
      </c>
      <c r="BH90" s="198">
        <f>IF(N90="sníž. přenesená",J90,0)</f>
        <v>0</v>
      </c>
      <c r="BI90" s="198">
        <f>IF(N90="nulová",J90,0)</f>
        <v>0</v>
      </c>
      <c r="BJ90" s="18" t="s">
        <v>80</v>
      </c>
      <c r="BK90" s="198">
        <f>ROUND(I90*H90,2)</f>
        <v>0</v>
      </c>
      <c r="BL90" s="18" t="s">
        <v>152</v>
      </c>
      <c r="BM90" s="197" t="s">
        <v>586</v>
      </c>
    </row>
    <row r="91" s="2" customFormat="1">
      <c r="A91" s="39"/>
      <c r="B91" s="40"/>
      <c r="C91" s="41"/>
      <c r="D91" s="199" t="s">
        <v>155</v>
      </c>
      <c r="E91" s="41"/>
      <c r="F91" s="200" t="s">
        <v>431</v>
      </c>
      <c r="G91" s="41"/>
      <c r="H91" s="41"/>
      <c r="I91" s="201"/>
      <c r="J91" s="41"/>
      <c r="K91" s="41"/>
      <c r="L91" s="45"/>
      <c r="M91" s="202"/>
      <c r="N91" s="203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155</v>
      </c>
      <c r="AU91" s="18" t="s">
        <v>73</v>
      </c>
    </row>
    <row r="92" s="2" customFormat="1">
      <c r="A92" s="39"/>
      <c r="B92" s="40"/>
      <c r="C92" s="41"/>
      <c r="D92" s="204" t="s">
        <v>162</v>
      </c>
      <c r="E92" s="41"/>
      <c r="F92" s="205" t="s">
        <v>432</v>
      </c>
      <c r="G92" s="41"/>
      <c r="H92" s="41"/>
      <c r="I92" s="201"/>
      <c r="J92" s="41"/>
      <c r="K92" s="41"/>
      <c r="L92" s="45"/>
      <c r="M92" s="202"/>
      <c r="N92" s="203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162</v>
      </c>
      <c r="AU92" s="18" t="s">
        <v>73</v>
      </c>
    </row>
    <row r="93" s="10" customFormat="1">
      <c r="A93" s="10"/>
      <c r="B93" s="206"/>
      <c r="C93" s="207"/>
      <c r="D93" s="199" t="s">
        <v>181</v>
      </c>
      <c r="E93" s="208" t="s">
        <v>19</v>
      </c>
      <c r="F93" s="209" t="s">
        <v>575</v>
      </c>
      <c r="G93" s="207"/>
      <c r="H93" s="210">
        <v>950</v>
      </c>
      <c r="I93" s="211"/>
      <c r="J93" s="207"/>
      <c r="K93" s="207"/>
      <c r="L93" s="212"/>
      <c r="M93" s="213"/>
      <c r="N93" s="214"/>
      <c r="O93" s="214"/>
      <c r="P93" s="214"/>
      <c r="Q93" s="214"/>
      <c r="R93" s="214"/>
      <c r="S93" s="214"/>
      <c r="T93" s="215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T93" s="216" t="s">
        <v>181</v>
      </c>
      <c r="AU93" s="216" t="s">
        <v>73</v>
      </c>
      <c r="AV93" s="10" t="s">
        <v>82</v>
      </c>
      <c r="AW93" s="10" t="s">
        <v>35</v>
      </c>
      <c r="AX93" s="10" t="s">
        <v>80</v>
      </c>
      <c r="AY93" s="216" t="s">
        <v>153</v>
      </c>
    </row>
    <row r="94" s="2" customFormat="1" ht="24.15" customHeight="1">
      <c r="A94" s="39"/>
      <c r="B94" s="40"/>
      <c r="C94" s="186" t="s">
        <v>152</v>
      </c>
      <c r="D94" s="186" t="s">
        <v>148</v>
      </c>
      <c r="E94" s="187" t="s">
        <v>434</v>
      </c>
      <c r="F94" s="188" t="s">
        <v>435</v>
      </c>
      <c r="G94" s="189" t="s">
        <v>207</v>
      </c>
      <c r="H94" s="190">
        <v>5410</v>
      </c>
      <c r="I94" s="191"/>
      <c r="J94" s="192">
        <f>ROUND(I94*H94,2)</f>
        <v>0</v>
      </c>
      <c r="K94" s="188" t="s">
        <v>159</v>
      </c>
      <c r="L94" s="45"/>
      <c r="M94" s="193" t="s">
        <v>19</v>
      </c>
      <c r="N94" s="194" t="s">
        <v>44</v>
      </c>
      <c r="O94" s="85"/>
      <c r="P94" s="195">
        <f>O94*H94</f>
        <v>0</v>
      </c>
      <c r="Q94" s="195">
        <v>0</v>
      </c>
      <c r="R94" s="195">
        <f>Q94*H94</f>
        <v>0</v>
      </c>
      <c r="S94" s="195">
        <v>0</v>
      </c>
      <c r="T94" s="196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197" t="s">
        <v>152</v>
      </c>
      <c r="AT94" s="197" t="s">
        <v>148</v>
      </c>
      <c r="AU94" s="197" t="s">
        <v>73</v>
      </c>
      <c r="AY94" s="18" t="s">
        <v>153</v>
      </c>
      <c r="BE94" s="198">
        <f>IF(N94="základní",J94,0)</f>
        <v>0</v>
      </c>
      <c r="BF94" s="198">
        <f>IF(N94="snížená",J94,0)</f>
        <v>0</v>
      </c>
      <c r="BG94" s="198">
        <f>IF(N94="zákl. přenesená",J94,0)</f>
        <v>0</v>
      </c>
      <c r="BH94" s="198">
        <f>IF(N94="sníž. přenesená",J94,0)</f>
        <v>0</v>
      </c>
      <c r="BI94" s="198">
        <f>IF(N94="nulová",J94,0)</f>
        <v>0</v>
      </c>
      <c r="BJ94" s="18" t="s">
        <v>80</v>
      </c>
      <c r="BK94" s="198">
        <f>ROUND(I94*H94,2)</f>
        <v>0</v>
      </c>
      <c r="BL94" s="18" t="s">
        <v>152</v>
      </c>
      <c r="BM94" s="197" t="s">
        <v>587</v>
      </c>
    </row>
    <row r="95" s="2" customFormat="1">
      <c r="A95" s="39"/>
      <c r="B95" s="40"/>
      <c r="C95" s="41"/>
      <c r="D95" s="199" t="s">
        <v>155</v>
      </c>
      <c r="E95" s="41"/>
      <c r="F95" s="200" t="s">
        <v>437</v>
      </c>
      <c r="G95" s="41"/>
      <c r="H95" s="41"/>
      <c r="I95" s="201"/>
      <c r="J95" s="41"/>
      <c r="K95" s="41"/>
      <c r="L95" s="45"/>
      <c r="M95" s="202"/>
      <c r="N95" s="203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155</v>
      </c>
      <c r="AU95" s="18" t="s">
        <v>73</v>
      </c>
    </row>
    <row r="96" s="2" customFormat="1">
      <c r="A96" s="39"/>
      <c r="B96" s="40"/>
      <c r="C96" s="41"/>
      <c r="D96" s="204" t="s">
        <v>162</v>
      </c>
      <c r="E96" s="41"/>
      <c r="F96" s="205" t="s">
        <v>438</v>
      </c>
      <c r="G96" s="41"/>
      <c r="H96" s="41"/>
      <c r="I96" s="201"/>
      <c r="J96" s="41"/>
      <c r="K96" s="41"/>
      <c r="L96" s="45"/>
      <c r="M96" s="202"/>
      <c r="N96" s="203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162</v>
      </c>
      <c r="AU96" s="18" t="s">
        <v>73</v>
      </c>
    </row>
    <row r="97" s="10" customFormat="1">
      <c r="A97" s="10"/>
      <c r="B97" s="206"/>
      <c r="C97" s="207"/>
      <c r="D97" s="199" t="s">
        <v>181</v>
      </c>
      <c r="E97" s="208" t="s">
        <v>19</v>
      </c>
      <c r="F97" s="209" t="s">
        <v>577</v>
      </c>
      <c r="G97" s="207"/>
      <c r="H97" s="210">
        <v>5410</v>
      </c>
      <c r="I97" s="211"/>
      <c r="J97" s="207"/>
      <c r="K97" s="207"/>
      <c r="L97" s="212"/>
      <c r="M97" s="213"/>
      <c r="N97" s="214"/>
      <c r="O97" s="214"/>
      <c r="P97" s="214"/>
      <c r="Q97" s="214"/>
      <c r="R97" s="214"/>
      <c r="S97" s="214"/>
      <c r="T97" s="215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T97" s="216" t="s">
        <v>181</v>
      </c>
      <c r="AU97" s="216" t="s">
        <v>73</v>
      </c>
      <c r="AV97" s="10" t="s">
        <v>82</v>
      </c>
      <c r="AW97" s="10" t="s">
        <v>35</v>
      </c>
      <c r="AX97" s="10" t="s">
        <v>80</v>
      </c>
      <c r="AY97" s="216" t="s">
        <v>153</v>
      </c>
    </row>
    <row r="98" s="2" customFormat="1" ht="16.5" customHeight="1">
      <c r="A98" s="39"/>
      <c r="B98" s="40"/>
      <c r="C98" s="186" t="s">
        <v>175</v>
      </c>
      <c r="D98" s="186" t="s">
        <v>148</v>
      </c>
      <c r="E98" s="187" t="s">
        <v>374</v>
      </c>
      <c r="F98" s="188" t="s">
        <v>375</v>
      </c>
      <c r="G98" s="189" t="s">
        <v>369</v>
      </c>
      <c r="H98" s="190">
        <v>192.30000000000001</v>
      </c>
      <c r="I98" s="191"/>
      <c r="J98" s="192">
        <f>ROUND(I98*H98,2)</f>
        <v>0</v>
      </c>
      <c r="K98" s="188" t="s">
        <v>159</v>
      </c>
      <c r="L98" s="45"/>
      <c r="M98" s="193" t="s">
        <v>19</v>
      </c>
      <c r="N98" s="194" t="s">
        <v>44</v>
      </c>
      <c r="O98" s="85"/>
      <c r="P98" s="195">
        <f>O98*H98</f>
        <v>0</v>
      </c>
      <c r="Q98" s="195">
        <v>0</v>
      </c>
      <c r="R98" s="195">
        <f>Q98*H98</f>
        <v>0</v>
      </c>
      <c r="S98" s="195">
        <v>0</v>
      </c>
      <c r="T98" s="196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197" t="s">
        <v>152</v>
      </c>
      <c r="AT98" s="197" t="s">
        <v>148</v>
      </c>
      <c r="AU98" s="197" t="s">
        <v>73</v>
      </c>
      <c r="AY98" s="18" t="s">
        <v>153</v>
      </c>
      <c r="BE98" s="198">
        <f>IF(N98="základní",J98,0)</f>
        <v>0</v>
      </c>
      <c r="BF98" s="198">
        <f>IF(N98="snížená",J98,0)</f>
        <v>0</v>
      </c>
      <c r="BG98" s="198">
        <f>IF(N98="zákl. přenesená",J98,0)</f>
        <v>0</v>
      </c>
      <c r="BH98" s="198">
        <f>IF(N98="sníž. přenesená",J98,0)</f>
        <v>0</v>
      </c>
      <c r="BI98" s="198">
        <f>IF(N98="nulová",J98,0)</f>
        <v>0</v>
      </c>
      <c r="BJ98" s="18" t="s">
        <v>80</v>
      </c>
      <c r="BK98" s="198">
        <f>ROUND(I98*H98,2)</f>
        <v>0</v>
      </c>
      <c r="BL98" s="18" t="s">
        <v>152</v>
      </c>
      <c r="BM98" s="197" t="s">
        <v>588</v>
      </c>
    </row>
    <row r="99" s="2" customFormat="1">
      <c r="A99" s="39"/>
      <c r="B99" s="40"/>
      <c r="C99" s="41"/>
      <c r="D99" s="199" t="s">
        <v>155</v>
      </c>
      <c r="E99" s="41"/>
      <c r="F99" s="200" t="s">
        <v>377</v>
      </c>
      <c r="G99" s="41"/>
      <c r="H99" s="41"/>
      <c r="I99" s="201"/>
      <c r="J99" s="41"/>
      <c r="K99" s="41"/>
      <c r="L99" s="45"/>
      <c r="M99" s="202"/>
      <c r="N99" s="203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155</v>
      </c>
      <c r="AU99" s="18" t="s">
        <v>73</v>
      </c>
    </row>
    <row r="100" s="2" customFormat="1">
      <c r="A100" s="39"/>
      <c r="B100" s="40"/>
      <c r="C100" s="41"/>
      <c r="D100" s="204" t="s">
        <v>162</v>
      </c>
      <c r="E100" s="41"/>
      <c r="F100" s="205" t="s">
        <v>378</v>
      </c>
      <c r="G100" s="41"/>
      <c r="H100" s="41"/>
      <c r="I100" s="201"/>
      <c r="J100" s="41"/>
      <c r="K100" s="41"/>
      <c r="L100" s="45"/>
      <c r="M100" s="202"/>
      <c r="N100" s="203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162</v>
      </c>
      <c r="AU100" s="18" t="s">
        <v>73</v>
      </c>
    </row>
    <row r="101" s="10" customFormat="1">
      <c r="A101" s="10"/>
      <c r="B101" s="206"/>
      <c r="C101" s="207"/>
      <c r="D101" s="199" t="s">
        <v>181</v>
      </c>
      <c r="E101" s="208" t="s">
        <v>19</v>
      </c>
      <c r="F101" s="209" t="s">
        <v>589</v>
      </c>
      <c r="G101" s="207"/>
      <c r="H101" s="210">
        <v>192.30000000000001</v>
      </c>
      <c r="I101" s="211"/>
      <c r="J101" s="207"/>
      <c r="K101" s="207"/>
      <c r="L101" s="212"/>
      <c r="M101" s="213"/>
      <c r="N101" s="214"/>
      <c r="O101" s="214"/>
      <c r="P101" s="214"/>
      <c r="Q101" s="214"/>
      <c r="R101" s="214"/>
      <c r="S101" s="214"/>
      <c r="T101" s="215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T101" s="216" t="s">
        <v>181</v>
      </c>
      <c r="AU101" s="216" t="s">
        <v>73</v>
      </c>
      <c r="AV101" s="10" t="s">
        <v>82</v>
      </c>
      <c r="AW101" s="10" t="s">
        <v>35</v>
      </c>
      <c r="AX101" s="10" t="s">
        <v>80</v>
      </c>
      <c r="AY101" s="216" t="s">
        <v>153</v>
      </c>
    </row>
    <row r="102" s="2" customFormat="1" ht="21.75" customHeight="1">
      <c r="A102" s="39"/>
      <c r="B102" s="40"/>
      <c r="C102" s="186" t="s">
        <v>183</v>
      </c>
      <c r="D102" s="186" t="s">
        <v>148</v>
      </c>
      <c r="E102" s="187" t="s">
        <v>381</v>
      </c>
      <c r="F102" s="188" t="s">
        <v>382</v>
      </c>
      <c r="G102" s="189" t="s">
        <v>369</v>
      </c>
      <c r="H102" s="190">
        <v>192.30000000000001</v>
      </c>
      <c r="I102" s="191"/>
      <c r="J102" s="192">
        <f>ROUND(I102*H102,2)</f>
        <v>0</v>
      </c>
      <c r="K102" s="188" t="s">
        <v>159</v>
      </c>
      <c r="L102" s="45"/>
      <c r="M102" s="193" t="s">
        <v>19</v>
      </c>
      <c r="N102" s="194" t="s">
        <v>44</v>
      </c>
      <c r="O102" s="85"/>
      <c r="P102" s="195">
        <f>O102*H102</f>
        <v>0</v>
      </c>
      <c r="Q102" s="195">
        <v>0</v>
      </c>
      <c r="R102" s="195">
        <f>Q102*H102</f>
        <v>0</v>
      </c>
      <c r="S102" s="195">
        <v>0</v>
      </c>
      <c r="T102" s="196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197" t="s">
        <v>152</v>
      </c>
      <c r="AT102" s="197" t="s">
        <v>148</v>
      </c>
      <c r="AU102" s="197" t="s">
        <v>73</v>
      </c>
      <c r="AY102" s="18" t="s">
        <v>153</v>
      </c>
      <c r="BE102" s="198">
        <f>IF(N102="základní",J102,0)</f>
        <v>0</v>
      </c>
      <c r="BF102" s="198">
        <f>IF(N102="snížená",J102,0)</f>
        <v>0</v>
      </c>
      <c r="BG102" s="198">
        <f>IF(N102="zákl. přenesená",J102,0)</f>
        <v>0</v>
      </c>
      <c r="BH102" s="198">
        <f>IF(N102="sníž. přenesená",J102,0)</f>
        <v>0</v>
      </c>
      <c r="BI102" s="198">
        <f>IF(N102="nulová",J102,0)</f>
        <v>0</v>
      </c>
      <c r="BJ102" s="18" t="s">
        <v>80</v>
      </c>
      <c r="BK102" s="198">
        <f>ROUND(I102*H102,2)</f>
        <v>0</v>
      </c>
      <c r="BL102" s="18" t="s">
        <v>152</v>
      </c>
      <c r="BM102" s="197" t="s">
        <v>590</v>
      </c>
    </row>
    <row r="103" s="2" customFormat="1">
      <c r="A103" s="39"/>
      <c r="B103" s="40"/>
      <c r="C103" s="41"/>
      <c r="D103" s="199" t="s">
        <v>155</v>
      </c>
      <c r="E103" s="41"/>
      <c r="F103" s="200" t="s">
        <v>384</v>
      </c>
      <c r="G103" s="41"/>
      <c r="H103" s="41"/>
      <c r="I103" s="201"/>
      <c r="J103" s="41"/>
      <c r="K103" s="41"/>
      <c r="L103" s="45"/>
      <c r="M103" s="202"/>
      <c r="N103" s="203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155</v>
      </c>
      <c r="AU103" s="18" t="s">
        <v>73</v>
      </c>
    </row>
    <row r="104" s="2" customFormat="1">
      <c r="A104" s="39"/>
      <c r="B104" s="40"/>
      <c r="C104" s="41"/>
      <c r="D104" s="204" t="s">
        <v>162</v>
      </c>
      <c r="E104" s="41"/>
      <c r="F104" s="205" t="s">
        <v>385</v>
      </c>
      <c r="G104" s="41"/>
      <c r="H104" s="41"/>
      <c r="I104" s="201"/>
      <c r="J104" s="41"/>
      <c r="K104" s="41"/>
      <c r="L104" s="45"/>
      <c r="M104" s="202"/>
      <c r="N104" s="203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162</v>
      </c>
      <c r="AU104" s="18" t="s">
        <v>73</v>
      </c>
    </row>
    <row r="105" s="2" customFormat="1" ht="24.15" customHeight="1">
      <c r="A105" s="39"/>
      <c r="B105" s="40"/>
      <c r="C105" s="186" t="s">
        <v>191</v>
      </c>
      <c r="D105" s="186" t="s">
        <v>148</v>
      </c>
      <c r="E105" s="187" t="s">
        <v>387</v>
      </c>
      <c r="F105" s="188" t="s">
        <v>388</v>
      </c>
      <c r="G105" s="189" t="s">
        <v>369</v>
      </c>
      <c r="H105" s="190">
        <v>769.20000000000005</v>
      </c>
      <c r="I105" s="191"/>
      <c r="J105" s="192">
        <f>ROUND(I105*H105,2)</f>
        <v>0</v>
      </c>
      <c r="K105" s="188" t="s">
        <v>159</v>
      </c>
      <c r="L105" s="45"/>
      <c r="M105" s="193" t="s">
        <v>19</v>
      </c>
      <c r="N105" s="194" t="s">
        <v>44</v>
      </c>
      <c r="O105" s="85"/>
      <c r="P105" s="195">
        <f>O105*H105</f>
        <v>0</v>
      </c>
      <c r="Q105" s="195">
        <v>0</v>
      </c>
      <c r="R105" s="195">
        <f>Q105*H105</f>
        <v>0</v>
      </c>
      <c r="S105" s="195">
        <v>0</v>
      </c>
      <c r="T105" s="196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197" t="s">
        <v>152</v>
      </c>
      <c r="AT105" s="197" t="s">
        <v>148</v>
      </c>
      <c r="AU105" s="197" t="s">
        <v>73</v>
      </c>
      <c r="AY105" s="18" t="s">
        <v>153</v>
      </c>
      <c r="BE105" s="198">
        <f>IF(N105="základní",J105,0)</f>
        <v>0</v>
      </c>
      <c r="BF105" s="198">
        <f>IF(N105="snížená",J105,0)</f>
        <v>0</v>
      </c>
      <c r="BG105" s="198">
        <f>IF(N105="zákl. přenesená",J105,0)</f>
        <v>0</v>
      </c>
      <c r="BH105" s="198">
        <f>IF(N105="sníž. přenesená",J105,0)</f>
        <v>0</v>
      </c>
      <c r="BI105" s="198">
        <f>IF(N105="nulová",J105,0)</f>
        <v>0</v>
      </c>
      <c r="BJ105" s="18" t="s">
        <v>80</v>
      </c>
      <c r="BK105" s="198">
        <f>ROUND(I105*H105,2)</f>
        <v>0</v>
      </c>
      <c r="BL105" s="18" t="s">
        <v>152</v>
      </c>
      <c r="BM105" s="197" t="s">
        <v>591</v>
      </c>
    </row>
    <row r="106" s="2" customFormat="1">
      <c r="A106" s="39"/>
      <c r="B106" s="40"/>
      <c r="C106" s="41"/>
      <c r="D106" s="199" t="s">
        <v>155</v>
      </c>
      <c r="E106" s="41"/>
      <c r="F106" s="200" t="s">
        <v>390</v>
      </c>
      <c r="G106" s="41"/>
      <c r="H106" s="41"/>
      <c r="I106" s="201"/>
      <c r="J106" s="41"/>
      <c r="K106" s="41"/>
      <c r="L106" s="45"/>
      <c r="M106" s="202"/>
      <c r="N106" s="203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155</v>
      </c>
      <c r="AU106" s="18" t="s">
        <v>73</v>
      </c>
    </row>
    <row r="107" s="2" customFormat="1">
      <c r="A107" s="39"/>
      <c r="B107" s="40"/>
      <c r="C107" s="41"/>
      <c r="D107" s="204" t="s">
        <v>162</v>
      </c>
      <c r="E107" s="41"/>
      <c r="F107" s="205" t="s">
        <v>391</v>
      </c>
      <c r="G107" s="41"/>
      <c r="H107" s="41"/>
      <c r="I107" s="201"/>
      <c r="J107" s="41"/>
      <c r="K107" s="41"/>
      <c r="L107" s="45"/>
      <c r="M107" s="202"/>
      <c r="N107" s="203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162</v>
      </c>
      <c r="AU107" s="18" t="s">
        <v>73</v>
      </c>
    </row>
    <row r="108" s="10" customFormat="1">
      <c r="A108" s="10"/>
      <c r="B108" s="206"/>
      <c r="C108" s="207"/>
      <c r="D108" s="199" t="s">
        <v>181</v>
      </c>
      <c r="E108" s="208" t="s">
        <v>19</v>
      </c>
      <c r="F108" s="209" t="s">
        <v>592</v>
      </c>
      <c r="G108" s="207"/>
      <c r="H108" s="210">
        <v>769.20000000000005</v>
      </c>
      <c r="I108" s="211"/>
      <c r="J108" s="207"/>
      <c r="K108" s="207"/>
      <c r="L108" s="212"/>
      <c r="M108" s="231"/>
      <c r="N108" s="232"/>
      <c r="O108" s="232"/>
      <c r="P108" s="232"/>
      <c r="Q108" s="232"/>
      <c r="R108" s="232"/>
      <c r="S108" s="232"/>
      <c r="T108" s="233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T108" s="216" t="s">
        <v>181</v>
      </c>
      <c r="AU108" s="216" t="s">
        <v>73</v>
      </c>
      <c r="AV108" s="10" t="s">
        <v>82</v>
      </c>
      <c r="AW108" s="10" t="s">
        <v>35</v>
      </c>
      <c r="AX108" s="10" t="s">
        <v>80</v>
      </c>
      <c r="AY108" s="216" t="s">
        <v>153</v>
      </c>
    </row>
    <row r="109" s="2" customFormat="1" ht="6.96" customHeight="1">
      <c r="A109" s="39"/>
      <c r="B109" s="60"/>
      <c r="C109" s="61"/>
      <c r="D109" s="61"/>
      <c r="E109" s="61"/>
      <c r="F109" s="61"/>
      <c r="G109" s="61"/>
      <c r="H109" s="61"/>
      <c r="I109" s="61"/>
      <c r="J109" s="61"/>
      <c r="K109" s="61"/>
      <c r="L109" s="45"/>
      <c r="M109" s="39"/>
      <c r="O109" s="39"/>
      <c r="P109" s="39"/>
      <c r="Q109" s="39"/>
      <c r="R109" s="39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</sheetData>
  <sheetProtection sheet="1" autoFilter="0" formatColumns="0" formatRows="0" objects="1" scenarios="1" spinCount="100000" saltValue="ZYTsgsZ3R7t6hD+8EBBgDKYVegIv+5GqgfTDOIJR+vXYTSOaj0LVy+GZTGp3XI80OqV6shP7/vefDL8+7DM5Xw==" hashValue="q9vuuFPxpmO94DbpGv71RGcPywGewAy5EggbrXvdE/DM3EuwOtgMeePo1hHSn5gOYUg0GHo/OvsFsrr6dURa5A==" algorithmName="SHA-512" password="CC35"/>
  <autoFilter ref="C84:K10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88" r:id="rId1" display="https://podminky.urs.cz/item/CS_URS_2022_01/184851256"/>
    <hyperlink ref="F92" r:id="rId2" display="https://podminky.urs.cz/item/CS_URS_2022_01/184911111"/>
    <hyperlink ref="F96" r:id="rId3" display="https://podminky.urs.cz/item/CS_URS_2022_01/184808211"/>
    <hyperlink ref="F100" r:id="rId4" display="https://podminky.urs.cz/item/CS_URS_2022_01/185804312"/>
    <hyperlink ref="F104" r:id="rId5" display="https://podminky.urs.cz/item/CS_URS_2022_01/185851121"/>
    <hyperlink ref="F107" r:id="rId6" display="https://podminky.urs.cz/item/CS_URS_2022_01/185851129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Doubrava Daniel</dc:creator>
  <cp:lastModifiedBy>Doubrava Daniel</cp:lastModifiedBy>
  <dcterms:created xsi:type="dcterms:W3CDTF">2022-04-28T10:44:26Z</dcterms:created>
  <dcterms:modified xsi:type="dcterms:W3CDTF">2022-04-28T10:44:53Z</dcterms:modified>
</cp:coreProperties>
</file>